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66925"/>
  <mc:AlternateContent xmlns:mc="http://schemas.openxmlformats.org/markup-compatibility/2006">
    <mc:Choice Requires="x15">
      <x15ac:absPath xmlns:x15ac="http://schemas.microsoft.com/office/spreadsheetml/2010/11/ac" url="T:\PSC 2023-2028\6_2- Formulaires et gabarits\Volet1_ContratService\"/>
    </mc:Choice>
  </mc:AlternateContent>
  <xr:revisionPtr revIDLastSave="0" documentId="13_ncr:1_{A9AA615B-B7CF-46C1-AD05-5971B9587559}" xr6:coauthVersionLast="47" xr6:coauthVersionMax="47" xr10:uidLastSave="{00000000-0000-0000-0000-000000000000}"/>
  <workbookProtection workbookAlgorithmName="SHA-512" workbookHashValue="BgGw6xTgb8sPOo4VpSeMPacsnuHed7bPIjLXBSGbbTWkIvLGj7K+bhQ4gQzvlhgqNMF/VnyNNGNovMdfcIlIMQ==" workbookSaltValue="trkXNZiwM7UPYrgsau8WKw==" workbookSpinCount="100000" lockStructure="1"/>
  <bookViews>
    <workbookView xWindow="54495" yWindow="0" windowWidth="26010" windowHeight="20985" activeTab="2" xr2:uid="{22DABF8C-BFB7-4049-8AFB-CC5BCCB3E7BF}"/>
  </bookViews>
  <sheets>
    <sheet name="Mise en garde" sheetId="3" r:id="rId1"/>
    <sheet name="Guide d'utilisation" sheetId="5" r:id="rId2"/>
    <sheet name="Contrat" sheetId="1" r:id="rId3"/>
    <sheet name="PagePrésentation(RI)" sheetId="6" r:id="rId4"/>
    <sheet name="Références taux et max" sheetId="2" state="hidden" r:id="rId5"/>
  </sheets>
  <definedNames>
    <definedName name="Agroenvironnement">'Références taux et max'!$B$6:$B$26</definedName>
    <definedName name="Collaboration_interprofessionnelle">'Références taux et max'!$B$68</definedName>
    <definedName name="Déplacement">'Références taux et max'!$B$69</definedName>
    <definedName name="Domaines">'Références taux et max'!$A$6:$A$68</definedName>
    <definedName name="Gestion">'Références taux et max'!$B$46:$B$67</definedName>
    <definedName name="Technique">'Références taux et max'!$B$27:$B$45</definedName>
    <definedName name="_xlnm.Print_Area" localSheetId="2">Contrat!$B$1:$Q$108,Contrat!$S$109:$U$137</definedName>
    <definedName name="_xlnm.Print_Area" localSheetId="1">'Guide d''utilisation'!$A$1:$H$18</definedName>
    <definedName name="_xlnm.Print_Area" localSheetId="0">'Mise en garde'!$A$1:$H$3</definedName>
    <definedName name="_xlnm.Print_Area" localSheetId="3">'PagePrésentation(RI)'!$A$8:$D$52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0" i="1" l="1"/>
  <c r="Q88" i="1"/>
  <c r="B39" i="6"/>
  <c r="B38" i="6"/>
  <c r="B37" i="6"/>
  <c r="B36" i="6"/>
  <c r="B35" i="6"/>
  <c r="B34" i="6"/>
  <c r="B33" i="6"/>
  <c r="B32" i="6"/>
  <c r="B31" i="6"/>
  <c r="B30" i="6"/>
  <c r="B29" i="6"/>
  <c r="B28" i="6"/>
  <c r="B27" i="6"/>
  <c r="B26" i="6"/>
  <c r="B25" i="6"/>
  <c r="B24" i="6"/>
  <c r="B23" i="6"/>
  <c r="A45" i="6" l="1"/>
  <c r="B42" i="6"/>
  <c r="B41" i="6"/>
  <c r="B22" i="6"/>
  <c r="B21" i="6"/>
  <c r="B20" i="6"/>
  <c r="B17" i="6" l="1"/>
  <c r="B16" i="6"/>
  <c r="B15" i="6"/>
  <c r="B14" i="6"/>
  <c r="B13" i="6"/>
  <c r="B12" i="6"/>
  <c r="O89" i="1"/>
  <c r="O91" i="1"/>
  <c r="N91" i="1"/>
  <c r="N89" i="1"/>
  <c r="Q3" i="1"/>
  <c r="O85" i="1"/>
  <c r="O82" i="1"/>
  <c r="O79" i="1"/>
  <c r="O76" i="1"/>
  <c r="O73" i="1"/>
  <c r="O70" i="1"/>
  <c r="O67" i="1"/>
  <c r="O64" i="1"/>
  <c r="O61" i="1"/>
  <c r="Q57" i="1"/>
  <c r="N85" i="1"/>
  <c r="N82" i="1"/>
  <c r="N79" i="1"/>
  <c r="N76" i="1"/>
  <c r="N73" i="1"/>
  <c r="N70" i="1"/>
  <c r="N67" i="1"/>
  <c r="N64" i="1"/>
  <c r="N61" i="1"/>
  <c r="O58" i="1"/>
  <c r="N58" i="1"/>
  <c r="M19" i="1"/>
  <c r="P91" i="1" l="1"/>
  <c r="P89" i="1"/>
  <c r="P58" i="1"/>
  <c r="P61" i="1" s="1"/>
  <c r="P64" i="1" s="1"/>
  <c r="Q5" i="1"/>
  <c r="Q4" i="1"/>
  <c r="P26" i="1"/>
  <c r="P30" i="1"/>
  <c r="P32" i="1"/>
  <c r="P34" i="1"/>
  <c r="P36" i="1"/>
  <c r="P38" i="1"/>
  <c r="P40" i="1"/>
  <c r="P42" i="1"/>
  <c r="P44" i="1"/>
  <c r="P28" i="1"/>
  <c r="P67" i="1" l="1"/>
  <c r="P70" i="1" s="1"/>
  <c r="P49" i="1"/>
  <c r="K49" i="1"/>
  <c r="N49" i="1"/>
  <c r="O93" i="1" s="1"/>
  <c r="O49" i="1"/>
  <c r="Q9" i="1"/>
  <c r="P73" i="1" l="1"/>
  <c r="O94" i="1"/>
  <c r="O95" i="1"/>
  <c r="F65" i="2"/>
  <c r="I65" i="2" s="1"/>
  <c r="F66" i="2"/>
  <c r="I66" i="2" s="1"/>
  <c r="P76" i="1" l="1"/>
  <c r="O96" i="1"/>
  <c r="Q84" i="1"/>
  <c r="K84" i="1"/>
  <c r="Q81" i="1"/>
  <c r="K81" i="1"/>
  <c r="Q78" i="1"/>
  <c r="K78" i="1"/>
  <c r="Q75" i="1"/>
  <c r="K75" i="1"/>
  <c r="Q72" i="1"/>
  <c r="K72" i="1"/>
  <c r="Q69" i="1"/>
  <c r="K69" i="1"/>
  <c r="Q66" i="1"/>
  <c r="K66" i="1"/>
  <c r="Q63" i="1"/>
  <c r="K63" i="1"/>
  <c r="Q60" i="1"/>
  <c r="K60" i="1"/>
  <c r="F62" i="2"/>
  <c r="I62" i="2" s="1"/>
  <c r="F63" i="2"/>
  <c r="I63" i="2" s="1"/>
  <c r="F49" i="2"/>
  <c r="I49" i="2" s="1"/>
  <c r="F12" i="2"/>
  <c r="I12" i="2" s="1"/>
  <c r="P79" i="1" l="1"/>
  <c r="P82" i="1" s="1"/>
  <c r="P85" i="1" s="1"/>
  <c r="P97" i="1" s="1"/>
  <c r="O98" i="1" s="1"/>
  <c r="Q19" i="1"/>
  <c r="Q8" i="1"/>
  <c r="Q6" i="1"/>
  <c r="M3" i="1"/>
  <c r="Q10" i="1"/>
  <c r="M12" i="1"/>
  <c r="M11" i="1"/>
  <c r="M10" i="1"/>
  <c r="Q12" i="1"/>
  <c r="Q21" i="1"/>
  <c r="K57" i="1"/>
  <c r="M7" i="1"/>
  <c r="Q16" i="1"/>
  <c r="Q15" i="1"/>
  <c r="M6" i="1"/>
  <c r="M5" i="1"/>
  <c r="M4" i="1"/>
  <c r="F40" i="2"/>
  <c r="I40" i="2" s="1"/>
  <c r="F30" i="2"/>
  <c r="I30" i="2" s="1"/>
  <c r="F29" i="2"/>
  <c r="I29" i="2" s="1"/>
  <c r="P2" i="1" l="1"/>
  <c r="F13" i="2"/>
  <c r="I13" i="2" s="1"/>
  <c r="F48" i="2"/>
  <c r="I48" i="2" s="1"/>
  <c r="F59" i="2"/>
  <c r="I59" i="2" s="1"/>
  <c r="F52" i="2" l="1"/>
  <c r="I52" i="2" s="1"/>
  <c r="F33" i="2"/>
  <c r="I33" i="2" s="1"/>
  <c r="F34" i="2"/>
  <c r="I34" i="2" s="1"/>
  <c r="F25" i="2"/>
  <c r="I25" i="2" s="1"/>
  <c r="F26" i="2"/>
  <c r="I26" i="2" s="1"/>
  <c r="F14" i="2"/>
  <c r="I14" i="2" s="1"/>
  <c r="F15" i="2"/>
  <c r="I15" i="2" s="1"/>
  <c r="F16" i="2"/>
  <c r="I16" i="2" s="1"/>
  <c r="F9" i="2"/>
  <c r="I9" i="2" s="1"/>
  <c r="F68" i="2" l="1"/>
  <c r="I68" i="2" s="1"/>
  <c r="F58" i="2"/>
  <c r="I58" i="2" s="1"/>
  <c r="F37" i="2"/>
  <c r="I37" i="2" s="1"/>
  <c r="F19" i="2" l="1"/>
  <c r="I19" i="2" s="1"/>
  <c r="F21" i="2"/>
  <c r="I21" i="2" s="1"/>
  <c r="F23" i="2"/>
  <c r="I23" i="2" s="1"/>
  <c r="F24" i="2"/>
  <c r="I24" i="2" s="1"/>
  <c r="F10" i="2"/>
  <c r="I10" i="2" s="1"/>
  <c r="F11" i="2"/>
  <c r="I11" i="2" s="1"/>
  <c r="F17" i="2"/>
  <c r="I17" i="2" s="1"/>
  <c r="F18" i="2"/>
  <c r="I18" i="2" s="1"/>
  <c r="F27" i="2"/>
  <c r="I27" i="2" s="1"/>
  <c r="F28" i="2"/>
  <c r="I28" i="2" s="1"/>
  <c r="F31" i="2"/>
  <c r="I31" i="2" s="1"/>
  <c r="F32" i="2"/>
  <c r="I32" i="2" s="1"/>
  <c r="F35" i="2"/>
  <c r="I35" i="2" s="1"/>
  <c r="F36" i="2"/>
  <c r="I36" i="2" s="1"/>
  <c r="F38" i="2"/>
  <c r="I38" i="2" s="1"/>
  <c r="F39" i="2"/>
  <c r="I39" i="2" s="1"/>
  <c r="F41" i="2"/>
  <c r="I41" i="2" s="1"/>
  <c r="F42" i="2"/>
  <c r="I42" i="2" s="1"/>
  <c r="F43" i="2"/>
  <c r="I43" i="2" s="1"/>
  <c r="F45" i="2"/>
  <c r="I45" i="2" s="1"/>
  <c r="F44" i="2"/>
  <c r="I44" i="2" s="1"/>
  <c r="F46" i="2"/>
  <c r="I46" i="2" s="1"/>
  <c r="F47" i="2"/>
  <c r="I47" i="2" s="1"/>
  <c r="F50" i="2"/>
  <c r="I50" i="2" s="1"/>
  <c r="F51" i="2"/>
  <c r="I51" i="2" s="1"/>
  <c r="F53" i="2"/>
  <c r="I53" i="2" s="1"/>
  <c r="F54" i="2"/>
  <c r="I54" i="2" s="1"/>
  <c r="F56" i="2"/>
  <c r="I56" i="2" s="1"/>
  <c r="F57" i="2"/>
  <c r="I57" i="2" s="1"/>
  <c r="F60" i="2"/>
  <c r="I60" i="2" s="1"/>
  <c r="F61" i="2"/>
  <c r="I61" i="2" s="1"/>
  <c r="F64" i="2"/>
  <c r="I64" i="2" s="1"/>
  <c r="F67" i="2"/>
  <c r="I67" i="2" s="1"/>
  <c r="F6" i="2"/>
  <c r="I6" i="2" s="1"/>
  <c r="F55" i="2"/>
  <c r="I55" i="2" s="1"/>
  <c r="F8" i="2"/>
  <c r="I8" i="2" s="1"/>
  <c r="F7" i="2"/>
  <c r="I7" i="2" s="1"/>
  <c r="F22" i="2"/>
  <c r="I22" i="2" s="1"/>
  <c r="F20" i="2"/>
  <c r="I20" i="2" s="1"/>
  <c r="S122" i="1" l="1"/>
  <c r="S133" i="1" l="1"/>
</calcChain>
</file>

<file path=xl/sharedStrings.xml><?xml version="1.0" encoding="utf-8"?>
<sst xmlns="http://schemas.openxmlformats.org/spreadsheetml/2006/main" count="493" uniqueCount="346">
  <si>
    <t>Adresse :</t>
  </si>
  <si>
    <t>Ville (Province) :</t>
  </si>
  <si>
    <t>$/h</t>
  </si>
  <si>
    <t>Montants</t>
  </si>
  <si>
    <t>% PSC</t>
  </si>
  <si>
    <t>Service non admissible au PSC</t>
  </si>
  <si>
    <t>MODALITÉS DE PAIEMENT ET AUTRES FRAIS</t>
  </si>
  <si>
    <t>DÉCLARATION ET ENGAGEMENT DES PARTIES</t>
  </si>
  <si>
    <t xml:space="preserve">Je, soussigné(e), </t>
  </si>
  <si>
    <t>o  le rapport d’intervention; ou</t>
  </si>
  <si>
    <t>o  la facture émise en lien avec ce contrat;</t>
  </si>
  <si>
    <t>o  tout autre document pertinent.</t>
  </si>
  <si>
    <t>o  le contrat de service;</t>
  </si>
  <si>
    <t>o  le diagnostic écrit;</t>
  </si>
  <si>
    <t>Je, soussigné(e),</t>
  </si>
  <si>
    <t>SIGNATURES</t>
  </si>
  <si>
    <t>Non-adm</t>
  </si>
  <si>
    <t>Service réglementaire</t>
  </si>
  <si>
    <t>AS201</t>
  </si>
  <si>
    <t>AS301</t>
  </si>
  <si>
    <t>AS401</t>
  </si>
  <si>
    <t>AS501</t>
  </si>
  <si>
    <t>AS601</t>
  </si>
  <si>
    <t>P101</t>
  </si>
  <si>
    <t>P201</t>
  </si>
  <si>
    <t>P301</t>
  </si>
  <si>
    <t>P302</t>
  </si>
  <si>
    <t>P802</t>
  </si>
  <si>
    <t>Code postal :</t>
  </si>
  <si>
    <t>Courriel :</t>
  </si>
  <si>
    <t>Sous-total :</t>
  </si>
  <si>
    <t>TPS :</t>
  </si>
  <si>
    <t>TVQ :</t>
  </si>
  <si>
    <t>Coût total des services offerts :</t>
  </si>
  <si>
    <t>P404</t>
  </si>
  <si>
    <t>P406</t>
  </si>
  <si>
    <t>P408</t>
  </si>
  <si>
    <t>P401</t>
  </si>
  <si>
    <t>Section : Statut particulier du demandeur</t>
  </si>
  <si>
    <t>Section : Dispensateur et demandeur</t>
  </si>
  <si>
    <t>Honoraires</t>
  </si>
  <si>
    <t>OUI</t>
  </si>
  <si>
    <t>NON</t>
  </si>
  <si>
    <t>Statut du demandeur</t>
  </si>
  <si>
    <t>P703</t>
  </si>
  <si>
    <t>P702</t>
  </si>
  <si>
    <t>P203</t>
  </si>
  <si>
    <t>P204</t>
  </si>
  <si>
    <t>P207</t>
  </si>
  <si>
    <t>CIP101</t>
  </si>
  <si>
    <t>MISE EN GARDE</t>
  </si>
  <si>
    <t>Code d'activité PSC</t>
  </si>
  <si>
    <t>Activités</t>
  </si>
  <si>
    <t>Taux</t>
  </si>
  <si>
    <t>Maximum</t>
  </si>
  <si>
    <t>STATUT PARTICULIER DU DEMANDEUR</t>
  </si>
  <si>
    <t>Services professionnels et nature des activités réalisées</t>
  </si>
  <si>
    <t xml:space="preserve"> en mon nom personnel ou en qualité de répondant dûment autorisé de l'entreprise identifiée au présent contrat, consens à ce que le dispensateur également identifié au présent contrat :</t>
  </si>
  <si>
    <t>en mon nom personnel ou en qualité de répondant dûment autorisé de l'entreprise identifiée au présent contrat, relève le dispensateur désigné au présent contrat du secret professionnel nous liant et de son obligation de confidentialité à mon égard pour les situations décrites au consentement à la divulgation et communication de renseignements et d’accès aux documents ci-haut complété.</t>
  </si>
  <si>
    <t>Nom du dispensateur :</t>
  </si>
  <si>
    <t>Nom de l’entreprise :      </t>
  </si>
  <si>
    <t>Nom du répondant :  </t>
  </si>
  <si>
    <t>Numéro d’identification ministériel (NIM) :</t>
  </si>
  <si>
    <t>Section : Modalités de paiement et autres frais</t>
  </si>
  <si>
    <t>Aide financière</t>
  </si>
  <si>
    <t>Équivalent Honoraires</t>
  </si>
  <si>
    <t>NE SAIT PAS</t>
  </si>
  <si>
    <t>Coût net des services au demandeur :</t>
  </si>
  <si>
    <t>CONTRAT DE SERVICE</t>
  </si>
  <si>
    <t>sur tout solde non acquitté.</t>
  </si>
  <si>
    <t xml:space="preserve">Autres modalités
de paiement : </t>
  </si>
  <si>
    <t xml:space="preserve"> - À défaut de paiement dans les </t>
  </si>
  <si>
    <t>EDC601</t>
  </si>
  <si>
    <t>EDC701</t>
  </si>
  <si>
    <t>EDC801</t>
  </si>
  <si>
    <t>EDC301</t>
  </si>
  <si>
    <t>EDC901</t>
  </si>
  <si>
    <t>PAA501</t>
  </si>
  <si>
    <t>EDC201</t>
  </si>
  <si>
    <t>EDC501</t>
  </si>
  <si>
    <t>EDC953</t>
  </si>
  <si>
    <t>EDC960</t>
  </si>
  <si>
    <t>AS701</t>
  </si>
  <si>
    <t>AS801</t>
  </si>
  <si>
    <t>AS850</t>
  </si>
  <si>
    <t>P601</t>
  </si>
  <si>
    <t>P501</t>
  </si>
  <si>
    <t>P407</t>
  </si>
  <si>
    <t>GRH104</t>
  </si>
  <si>
    <t>P303</t>
  </si>
  <si>
    <t>P305</t>
  </si>
  <si>
    <t>OD101</t>
  </si>
  <si>
    <t>Le demandeur se qualifie comme relève agricole.</t>
  </si>
  <si>
    <t>Le demandeur est certifié ou précertifié biologique.</t>
  </si>
  <si>
    <t>1. Les aides financières offertes par les réseaux Agriconseils sont rendues possibles grâce au Programme services-conseils 2023-2028, en vertu du Partenariat canadien pour une agriculture durable, entente conclue entre les gouvernements du Canada et du Québec.</t>
  </si>
  <si>
    <t xml:space="preserve">Signature Dispensateur : </t>
  </si>
  <si>
    <t>EDC101</t>
  </si>
  <si>
    <t>EDC401</t>
  </si>
  <si>
    <t>Taux bonifié</t>
  </si>
  <si>
    <t>Téléphone :</t>
  </si>
  <si>
    <t>Nom du conseiller :</t>
  </si>
  <si>
    <t>Agroenvironnement</t>
  </si>
  <si>
    <t>Gestion</t>
  </si>
  <si>
    <t>Technique</t>
  </si>
  <si>
    <t>Diagnostic - Plan d'accompagnement agroenvironnemental (PAA)</t>
  </si>
  <si>
    <t>Diagnostic - Mesures d'adaptation de l'entreprise aux changements climatiques</t>
  </si>
  <si>
    <t>Diagnostic - Émissions de gaz à effet de serre de l'entreprise</t>
  </si>
  <si>
    <t>Diagnostic - Gestion des résidus végétaux</t>
  </si>
  <si>
    <t>Diagnostic - Gestion des eaux usées</t>
  </si>
  <si>
    <t>Diagnostic - État de la santé des sols</t>
  </si>
  <si>
    <t>Diagnostic - Irrigation des cultures</t>
  </si>
  <si>
    <t>Diagnostic - Stockage et approvisionnement en eau</t>
  </si>
  <si>
    <t>Diagnostic - Gestion intégrée des ennemis des cultures et gestion des pesticides</t>
  </si>
  <si>
    <t>Diagnostic - Aménagements de biodiversité</t>
  </si>
  <si>
    <t>Pratiques d'élevages - Diagnostic spécifique</t>
  </si>
  <si>
    <t>Pratiques d'élevages - Régie du troupeau</t>
  </si>
  <si>
    <t>Pratiques d'élevages - Régie d'élevage dans les pâturages et les enclos</t>
  </si>
  <si>
    <t>Pratiques d'élevages - Régie de bâtiments et d'équipements</t>
  </si>
  <si>
    <t>Pratiques d'élevages - Optimisation de processus</t>
  </si>
  <si>
    <t>Pratiques d'élevages - Implantation d'une innovation technologique</t>
  </si>
  <si>
    <t>Pratiques culturales - Diagnostic spécifique</t>
  </si>
  <si>
    <t>Pratiques culturales - Régie technique des cultures</t>
  </si>
  <si>
    <t>Pratiques culturales - Régie des bâtiments, serres et équipements</t>
  </si>
  <si>
    <t>Pratiques culturales - Acériculture</t>
  </si>
  <si>
    <t>Pratiques culturales - Optimisation de processus</t>
  </si>
  <si>
    <t>Pratiques culturales - Implantation d'une innovation technologique</t>
  </si>
  <si>
    <t>Transformation et commercialisation - Diagnostic spécifique en transformation alimentaire artisanale</t>
  </si>
  <si>
    <t>Transformation et commercialisation - Analyse des opérations et de la logistique</t>
  </si>
  <si>
    <t>Transformation et commercialisation - Mise à l'échelle d'un produit</t>
  </si>
  <si>
    <t>Transformation et commercialisation - Expérience client</t>
  </si>
  <si>
    <t>Diagnostics - Diagnostic global</t>
  </si>
  <si>
    <t>Diagnostics - Diagnostic sommaire</t>
  </si>
  <si>
    <t>Analyse financière et technico-économique - Analyse des résultats technico-économiques</t>
  </si>
  <si>
    <t>Analyse financière et technico-économique - Analyse d'un projet d'investissement mineur</t>
  </si>
  <si>
    <t>Analyse financière et technico-économique - Analyse du coût de revient</t>
  </si>
  <si>
    <t>Organisation des données - Organisation des données</t>
  </si>
  <si>
    <t>Gestion des ressources humaines - Gestion du travail et des ressources humaines</t>
  </si>
  <si>
    <t>Plan d'action - Plan d'affaires</t>
  </si>
  <si>
    <t>Plan d'action - Plan de redressement financier</t>
  </si>
  <si>
    <t>Plan d'action - Plan de commercialisation</t>
  </si>
  <si>
    <t>Plan d'action - Planification stratégique</t>
  </si>
  <si>
    <t>Plan d'action - Plan de gestion des risques du marché</t>
  </si>
  <si>
    <t>Plan de transfert et de démarrage - Plan de transfert</t>
  </si>
  <si>
    <t>Plan de transfert et de démarrage - Plan de démarrage</t>
  </si>
  <si>
    <t>Suivi en gestion - Rencontre préparatoire au plan de transfert</t>
  </si>
  <si>
    <t>Suivi en gestion - Suivi du plan de gestion des risques des marchés</t>
  </si>
  <si>
    <t>Collaboration interprofessionnelle</t>
  </si>
  <si>
    <t>Transformation et commercialisation - Aménagement de kiosque, de bâtiments, d'aires de travail incluant les infrastructures, les équipements et le matériel</t>
  </si>
  <si>
    <t xml:space="preserve">STATUT - </t>
  </si>
  <si>
    <t>Activité principale</t>
  </si>
  <si>
    <r>
      <t xml:space="preserve">Date de fin </t>
    </r>
    <r>
      <rPr>
        <sz val="8"/>
        <color theme="1"/>
        <rFont val="Calibri"/>
        <family val="2"/>
        <scheme val="minor"/>
      </rPr>
      <t>(aaaa-mm-jj)</t>
    </r>
    <r>
      <rPr>
        <b/>
        <sz val="10"/>
        <color theme="1"/>
        <rFont val="Calibri"/>
        <family val="2"/>
        <scheme val="minor"/>
      </rPr>
      <t xml:space="preserve"> : </t>
    </r>
  </si>
  <si>
    <r>
      <t>Date de début </t>
    </r>
    <r>
      <rPr>
        <sz val="8"/>
        <color theme="1"/>
        <rFont val="Calibri"/>
        <family val="2"/>
        <scheme val="minor"/>
      </rPr>
      <t xml:space="preserve">(aaaa-mm-jj) </t>
    </r>
    <r>
      <rPr>
        <b/>
        <sz val="10"/>
        <color theme="1"/>
        <rFont val="Calibri"/>
        <family val="2"/>
        <scheme val="minor"/>
      </rPr>
      <t>:</t>
    </r>
  </si>
  <si>
    <t>Vég. - Acériculture</t>
  </si>
  <si>
    <t>Vég. - Bleuets nains</t>
  </si>
  <si>
    <t>Vég. - Canneberges</t>
  </si>
  <si>
    <t>Vég. - Pommes</t>
  </si>
  <si>
    <t>Vég. - Autres fruits</t>
  </si>
  <si>
    <t>Vég. - Bois</t>
  </si>
  <si>
    <t>Vég. - Céréales, oléagineux, légumineuses et autres grains</t>
  </si>
  <si>
    <t>Vég. - Champignons</t>
  </si>
  <si>
    <t>Vég. - Cultures abritées</t>
  </si>
  <si>
    <t>Vég. - Fourrages</t>
  </si>
  <si>
    <t>Vég. - Horticulture ornementale</t>
  </si>
  <si>
    <t>Vég. - Pommes de terre</t>
  </si>
  <si>
    <t>Vég. - Autres légumes de champs</t>
  </si>
  <si>
    <t>Vég. - Autres légumes de transformation</t>
  </si>
  <si>
    <t>Vég. - Autres productions végétales</t>
  </si>
  <si>
    <t>par année seront exigés</t>
  </si>
  <si>
    <t xml:space="preserve"> jours suivant la date de la facture, des frais de </t>
  </si>
  <si>
    <t>%</t>
  </si>
  <si>
    <t>par mois et</t>
  </si>
  <si>
    <t>Transformation et commercialisation - Optimisation du procédé de fabrication</t>
  </si>
  <si>
    <t>Diagnostic - Utilisation des matières fertilisantes</t>
  </si>
  <si>
    <t>Diagnostic - Aménagements hydroagricoles</t>
  </si>
  <si>
    <t>Transformation et commercialisation - Agrotourisme</t>
  </si>
  <si>
    <t>Diagnostic - Gestion des déjections animales produites dans une cour d'exercice ou accumulées en amas à proximité du bâtiment d'élevage</t>
  </si>
  <si>
    <t>EDC602</t>
  </si>
  <si>
    <t>Analyse financière et technico-économique - Production d'un budget annuel</t>
  </si>
  <si>
    <t>Analyse financière et technico-économique - Production d'un budget de trésorerie mensuel</t>
  </si>
  <si>
    <t>Suivi en gestion - Suivi du plan d'action</t>
  </si>
  <si>
    <t>Suivi en gestion - Suivi du plan de transfert</t>
  </si>
  <si>
    <t>Suivi en gestion - Suivi du plan de démarrage</t>
  </si>
  <si>
    <t>Organisation des données - Accompagnement en gestion de la certification</t>
  </si>
  <si>
    <t>OD105</t>
  </si>
  <si>
    <t>Anim. - Apiculture</t>
  </si>
  <si>
    <t>Anim. - Aquaculture</t>
  </si>
  <si>
    <t>Anim. - Bovins de boucherie</t>
  </si>
  <si>
    <t>Anim. - Bovins laitiers et production laitière</t>
  </si>
  <si>
    <t>Anim. - Caprins</t>
  </si>
  <si>
    <t>Anim. - Chevaux</t>
  </si>
  <si>
    <t>Anim. - Œufs</t>
  </si>
  <si>
    <t>Anim. - Poulets et dindons</t>
  </si>
  <si>
    <t>Anim. - Ovins</t>
  </si>
  <si>
    <t>Anim. - Porcs</t>
  </si>
  <si>
    <t>Anim. - Veaux lourds</t>
  </si>
  <si>
    <t>Anim. - Autres productions animales</t>
  </si>
  <si>
    <t>Anim. - Autres volailles</t>
  </si>
  <si>
    <t>Subvention PSC</t>
  </si>
  <si>
    <t>Heures</t>
  </si>
  <si>
    <t>Détail (au besoin)</t>
  </si>
  <si>
    <t>Frais de déplacement</t>
  </si>
  <si>
    <t>DEP101</t>
  </si>
  <si>
    <t>MANDAT ET CONTEXTE DE RÉALISATION</t>
  </si>
  <si>
    <t>Section : Mandat et contexte de réalisation</t>
  </si>
  <si>
    <t>DESCRIPTION ET COÛTS DU OU DES SERVICES SUBVENTIONNABLES PAR LE PSC</t>
  </si>
  <si>
    <t>Section: Description et coûts du ou des services non subventionnables par le PSC</t>
  </si>
  <si>
    <t>Montant</t>
  </si>
  <si>
    <t>J'estime des frais de déplacement</t>
  </si>
  <si>
    <t>Section : Description et coûts du ou des services subventionnables par le PSC</t>
  </si>
  <si>
    <t>Guide d'utilisation - Onglet Contrat</t>
  </si>
  <si>
    <t>ESTIMATION DES HONORAIRES PROFESSIONNELS DE TEMPS DE DÉPLACEMENT (FACULTATIF)</t>
  </si>
  <si>
    <t>Estimez-vous des frais de déplacement?:</t>
  </si>
  <si>
    <t>Signature Demandeur :</t>
  </si>
  <si>
    <t>Production visée:</t>
  </si>
  <si>
    <t>Collaboration_interprofessionnelle</t>
  </si>
  <si>
    <t>o  La ou les feuilles de temps;</t>
  </si>
  <si>
    <t>o  Les factures de l’ensemble des services-conseils réalisés par le dispensateur de services pour l’année vérifiée.</t>
  </si>
  <si>
    <r>
      <t xml:space="preserve">DESCRIPTION ET COÛTS DU OU DES SERVICES </t>
    </r>
    <r>
      <rPr>
        <b/>
        <sz val="16"/>
        <color theme="5" tint="-0.249977111117893"/>
        <rFont val="Calibri"/>
        <family val="2"/>
        <scheme val="minor"/>
      </rPr>
      <t>NON SUBVENTIONNABLES</t>
    </r>
    <r>
      <rPr>
        <b/>
        <sz val="14"/>
        <rFont val="Calibri"/>
        <family val="2"/>
        <scheme val="minor"/>
      </rPr>
      <t xml:space="preserve"> PAR LE PSC (FACULTATIF)</t>
    </r>
  </si>
  <si>
    <t>Montant estimé</t>
  </si>
  <si>
    <t>Nombre estimé de déplacements vers l'entreprise --&gt;</t>
  </si>
  <si>
    <t>Informations supplémentaires (au besoin) --&gt;</t>
  </si>
  <si>
    <t>https://agriconseils.qc.ca/wp-content/uploads/2025/05/Guide_admin_PSC2023-2028_Mai2025v5.pdf#page=16</t>
  </si>
  <si>
    <t>https://agriconseils.qc.ca/wp-content/uploads/2025/05/Guide_admin_PSC2023-2028_Mai2025v5.pdf#page=19</t>
  </si>
  <si>
    <t>https://agriconseils.qc.ca/wp-content/uploads/2025/05/Guide_admin_PSC2023-2028_Mai2025v5.pdf#page=23</t>
  </si>
  <si>
    <t>https://agriconseils.qc.ca/wp-content/uploads/2025/05/Guide_admin_PSC2023-2028_Mai2025v5.pdf#page=24</t>
  </si>
  <si>
    <t>https://agriconseils.qc.ca/wp-content/uploads/2025/05/Guide_admin_PSC2023-2028_Mai2025v5.pdf#page=26</t>
  </si>
  <si>
    <t>https://agriconseils.qc.ca/wp-content/uploads/2025/05/Guide_admin_PSC2023-2028_Mai2025v5.pdf#page=27</t>
  </si>
  <si>
    <t>https://agriconseils.qc.ca/wp-content/uploads/2025/05/Guide_admin_PSC2023-2028_Mai2025v5.pdf#page=28</t>
  </si>
  <si>
    <t>https://agriconseils.qc.ca/wp-content/uploads/2025/05/Guide_admin_PSC2023-2028_Mai2025v5.pdf#page=29</t>
  </si>
  <si>
    <t>https://agriconseils.qc.ca/wp-content/uploads/2025/05/Guide_admin_PSC2023-2028_Mai2025v5.pdf#page=32</t>
  </si>
  <si>
    <t>https://agriconseils.qc.ca/wp-content/uploads/2025/05/Guide_admin_PSC2023-2028_Mai2025v5.pdf#page=34</t>
  </si>
  <si>
    <t>https://agriconseils.qc.ca/wp-content/uploads/2025/05/Guide_admin_PSC2023-2028_Mai2025v5.pdf#page=35</t>
  </si>
  <si>
    <t>https://agriconseils.qc.ca/wp-content/uploads/2025/05/Guide_admin_PSC2023-2028_Mai2025v5.pdf#page=36</t>
  </si>
  <si>
    <t>https://agriconseils.qc.ca/wp-content/uploads/2025/05/Guide_admin_PSC2023-2028_Mai2025v5.pdf#page=37</t>
  </si>
  <si>
    <t>https://agriconseils.qc.ca/wp-content/uploads/2025/05/Guide_admin_PSC2023-2028_Mai2025v5.pdf#page=38</t>
  </si>
  <si>
    <t>https://agriconseils.qc.ca/wp-content/uploads/2025/05/Guide_admin_PSC2023-2028_Mai2025v5.pdf#page=41</t>
  </si>
  <si>
    <t>https://agriconseils.qc.ca/wp-content/uploads/2025/05/Guide_admin_PSC2023-2028_Mai2025v5.pdf#page=42</t>
  </si>
  <si>
    <t>https://agriconseils.qc.ca/wp-content/uploads/2025/05/Guide_admin_PSC2023-2028_Mai2025v5.pdf#page=43</t>
  </si>
  <si>
    <t>https://agriconseils.qc.ca/wp-content/uploads/2025/05/Guide_admin_PSC2023-2028_Mai2025v5.pdf#page=46</t>
  </si>
  <si>
    <t>https://agriconseils.qc.ca/wp-content/uploads/2025/05/Guide_admin_PSC2023-2028_Mai2025v5.pdf#page=44</t>
  </si>
  <si>
    <t>https://agriconseils.qc.ca/wp-content/uploads/2025/05/Guide_admin_PSC2023-2028_Mai2025v5.pdf#page=45</t>
  </si>
  <si>
    <t>https://agriconseils.qc.ca/wp-content/uploads/2025/05/Guide_admin_PSC2023-2028_Mai2025v5.pdf#page=47</t>
  </si>
  <si>
    <t>https://agriconseils.qc.ca/wp-content/uploads/2025/05/Guide_admin_PSC2023-2028_Mai2025v5.pdf#page=48</t>
  </si>
  <si>
    <t>https://agriconseils.qc.ca/wp-content/uploads/2025/05/Guide_admin_PSC2023-2028_Mai2025v5.pdf#page=49</t>
  </si>
  <si>
    <t>https://agriconseils.qc.ca/wp-content/uploads/2025/05/Guide_admin_PSC2023-2028_Mai2025v5.pdf#page=50</t>
  </si>
  <si>
    <t>https://agriconseils.qc.ca/wp-content/uploads/2025/05/Guide_admin_PSC2023-2028_Mai2025v5.pdf#page=53</t>
  </si>
  <si>
    <t>https://agriconseils.qc.ca/wp-content/uploads/2025/05/Guide_admin_PSC2023-2028_Mai2025v5.pdf#page=54</t>
  </si>
  <si>
    <t>https://agriconseils.qc.ca/wp-content/uploads/2025/05/Guide_admin_PSC2023-2028_Mai2025v5.pdf#page=56</t>
  </si>
  <si>
    <t>https://agriconseils.qc.ca/wp-content/uploads/2025/05/Guide_admin_PSC2023-2028_Mai2025v5.pdf#page=57</t>
  </si>
  <si>
    <t>https://agriconseils.qc.ca/wp-content/uploads/2025/05/Guide_admin_PSC2023-2028_Mai2025v5.pdf#page=58</t>
  </si>
  <si>
    <t>https://agriconseils.qc.ca/wp-content/uploads/2025/05/Guide_admin_PSC2023-2028_Mai2025v5.pdf#page=59</t>
  </si>
  <si>
    <t>https://agriconseils.qc.ca/wp-content/uploads/2025/05/Guide_admin_PSC2023-2028_Mai2025v5.pdf#page=61</t>
  </si>
  <si>
    <t>https://agriconseils.qc.ca/wp-content/uploads/2025/05/Guide_admin_PSC2023-2028_Mai2025v5.pdf#page=62</t>
  </si>
  <si>
    <t>https://agriconseils.qc.ca/wp-content/uploads/2025/05/Guide_admin_PSC2023-2028_Mai2025v5.pdf#page=63</t>
  </si>
  <si>
    <t>https://agriconseils.qc.ca/wp-content/uploads/2025/05/Guide_admin_PSC2023-2028_Mai2025v5.pdf#page=64</t>
  </si>
  <si>
    <t>https://agriconseils.qc.ca/wp-content/uploads/2025/05/Guide_admin_PSC2023-2028_Mai2025v5.pdf#page=66</t>
  </si>
  <si>
    <t>https://agriconseils.qc.ca/wp-content/uploads/2025/05/Guide_admin_PSC2023-2028_Mai2025v5.pdf#page=68</t>
  </si>
  <si>
    <t>https://agriconseils.qc.ca/wp-content/uploads/2025/05/Guide_admin_PSC2023-2028_Mai2025v5.pdf#page=69</t>
  </si>
  <si>
    <t>https://agriconseils.qc.ca/wp-content/uploads/2025/05/Guide_admin_PSC2023-2028_Mai2025v5.pdf#page=70</t>
  </si>
  <si>
    <t>https://agriconseils.qc.ca/wp-content/uploads/2025/05/Guide_admin_PSC2023-2028_Mai2025v5.pdf#page=72</t>
  </si>
  <si>
    <t>https://agriconseils.qc.ca/wp-content/uploads/2025/05/Guide_admin_PSC2023-2028_Mai2025v5.pdf#page=73</t>
  </si>
  <si>
    <t>https://agriconseils.qc.ca/wp-content/uploads/2025/05/Guide_admin_PSC2023-2028_Mai2025v5.pdf#page=74</t>
  </si>
  <si>
    <t>https://agriconseils.qc.ca/wp-content/uploads/2025/05/Guide_admin_PSC2023-2028_Mai2025v5.pdf#page=76</t>
  </si>
  <si>
    <t xml:space="preserve">La complétion de cette section est facultative.
Pour chacun des services inscrits, il est possible, au dessous, d'y ajouter une description supplémentaire.
À la section honoraires, inscrire le nombre d'heures ainsi que le taux horaire ($/h) permettront au(x) montant(s) respectif(s) de s'ajouter au sous-total du CSU.
</t>
  </si>
  <si>
    <t># de contrat :</t>
  </si>
  <si>
    <t xml:space="preserve"># TPS : </t>
  </si>
  <si>
    <t xml:space="preserve"># TVQ : </t>
  </si>
  <si>
    <t>Transformation alimentaire artisanale</t>
  </si>
  <si>
    <t>Subvention PSC ($)</t>
  </si>
  <si>
    <t>(à titre indicatif seulement)</t>
  </si>
  <si>
    <t>Section: Estimation des honoraires professionnels de temps de déplacement</t>
  </si>
  <si>
    <t>6_Suivi - Gestion de la fertilisation</t>
  </si>
  <si>
    <t>7_Suivi - Gestion des eaux usées et d'autres matières résiduelles à la ferme</t>
  </si>
  <si>
    <t>8_Suivi - Santé et conservation des sols</t>
  </si>
  <si>
    <t>9_Suivi - Gestion et utilisation de l'eau en agriculture</t>
  </si>
  <si>
    <t>10_Suivi - Gestion intégrée des ennemis de cultures</t>
  </si>
  <si>
    <t>11_Suivi - Biodiversité en milieu agricole</t>
  </si>
  <si>
    <t>12_Suivi - Agriculture numérique et de précision</t>
  </si>
  <si>
    <t>13_Suivi - Agroéconomie et formation</t>
  </si>
  <si>
    <t xml:space="preserve">
Toutes les pages de l’onglet "Contrat" doivent être incluses dans le document transmis au Réseau. Le contenu des onglets « Mise en garde », « Guide d’utilisation » ainsi que « Page de présentation(RI) » ne doit pas figurer au contrat transmis au Réseau.
Note : Les autres feuilles du fichier sont protégées par un mot de passe.
Une fois que l'indication "À ENVOYER AU RÉSEAU" apparaît et que les deux parties auront signé le CSU, transmettez-le au réseau Agriconseils. Assurez-vous que l’ensemble des pages du contrat se retrouve dans un seul fichier, permettant ainsi d’assurer l’intégrité du document. 
</t>
  </si>
  <si>
    <t>Remplir l'ensemble des renseignements demandés pour assurer le bon traitement du contrat.
Si vous êtes inscrits aux fichiers de la TPS et de la TVQ, vous devez indiquer vos numéros pour que les taxes se calculent.
Le numéro de téléphone OU l'adresse courriel suffit, tant pouur le demandeur que le dispensateur.</t>
  </si>
  <si>
    <r>
      <t>Les entreprises agricoles dont un membre répond aux critères de la relève agricole, ainsi que celles qui ont une certification ou une précertification biologique peuvent bénéficier d'une bonification du taux d'aide de base du PSC.</t>
    </r>
    <r>
      <rPr>
        <sz val="10"/>
        <color theme="1"/>
        <rFont val="Calibri"/>
        <family val="2"/>
        <scheme val="minor"/>
      </rPr>
      <t xml:space="preserve">
</t>
    </r>
    <r>
      <rPr>
        <sz val="11"/>
        <color theme="1"/>
        <rFont val="Calibri"/>
        <family val="2"/>
        <scheme val="minor"/>
      </rPr>
      <t xml:space="preserve">
Ce statut particulier est attribué par le réseau Agriconseils en fonction des critères définis dans le guide administratif.
Indiquez si l'entreprise se qualifie à l'un ou l'autre de ces statuts. Dans le doute, indiquez « Ne sait pas ».
</t>
    </r>
  </si>
  <si>
    <r>
      <t xml:space="preserve">Indiquer la </t>
    </r>
    <r>
      <rPr>
        <i/>
        <sz val="11"/>
        <color theme="5" tint="-0.249977111117893"/>
        <rFont val="Calibri"/>
        <family val="2"/>
        <scheme val="minor"/>
      </rPr>
      <t>production principale</t>
    </r>
    <r>
      <rPr>
        <sz val="11"/>
        <color theme="1"/>
        <rFont val="Calibri"/>
        <family val="2"/>
        <scheme val="minor"/>
      </rPr>
      <t xml:space="preserve"> visée par le mandat et les </t>
    </r>
    <r>
      <rPr>
        <i/>
        <sz val="11"/>
        <color theme="5" tint="-0.249977111117893"/>
        <rFont val="Calibri"/>
        <family val="2"/>
        <scheme val="minor"/>
      </rPr>
      <t>dates de début et de fin</t>
    </r>
    <r>
      <rPr>
        <sz val="11"/>
        <color theme="1"/>
        <rFont val="Calibri"/>
        <family val="2"/>
        <scheme val="minor"/>
      </rPr>
      <t xml:space="preserve"> du mandat. Il importe d'intégrer une période de réalisation  en adéquation avec les activités qui seront réalisées sur l'entreprise. 
La </t>
    </r>
    <r>
      <rPr>
        <i/>
        <sz val="11"/>
        <color theme="5" tint="-0.249977111117893"/>
        <rFont val="Calibri"/>
        <family val="2"/>
        <scheme val="minor"/>
      </rPr>
      <t>description du mandat et contexte de réalisation</t>
    </r>
    <r>
      <rPr>
        <sz val="11"/>
        <color theme="1"/>
        <rFont val="Calibri"/>
        <family val="2"/>
        <scheme val="minor"/>
      </rPr>
      <t xml:space="preserve"> doit être spécifique à l'entreprise, déterminer les enjeux et les besoins de l'entreprise et clarifier la portée du contrat.  Elle permet au réseau Agriconseils de valider que les activités inscrites au contrat répondent adéquatement au contexte, facilitant la confirmation d'aide financière.
Note: La </t>
    </r>
    <r>
      <rPr>
        <i/>
        <sz val="11"/>
        <color theme="5" tint="-0.249977111117893"/>
        <rFont val="Calibri"/>
        <family val="2"/>
        <scheme val="minor"/>
      </rPr>
      <t>description du mandat et contexte de réalisation</t>
    </r>
    <r>
      <rPr>
        <sz val="11"/>
        <color theme="1"/>
        <rFont val="Calibri"/>
        <family val="2"/>
        <scheme val="minor"/>
      </rPr>
      <t xml:space="preserve"> doit contenir un minimum de 200 caractères.</t>
    </r>
  </si>
  <si>
    <r>
      <t xml:space="preserve">Indiquez </t>
    </r>
    <r>
      <rPr>
        <i/>
        <sz val="11"/>
        <color theme="1"/>
        <rFont val="Calibri"/>
        <family val="2"/>
        <scheme val="minor"/>
      </rPr>
      <t>J’estime des frais de déplacement</t>
    </r>
    <r>
      <rPr>
        <sz val="11"/>
        <color theme="1"/>
        <rFont val="Calibri"/>
        <family val="2"/>
        <scheme val="minor"/>
      </rPr>
      <t xml:space="preserve"> si vous estimez des honoraires professionnels de temps de déplacement. Précisez le nombre de déplacement, le temps total requis et le taux horaire. Le réseau Agriconseils déterminera l’admissibilité au remboursement à un taux fixe de 50$/h. Cette estimation s’applique aux déplacements de moins de 100 km par visite à l’entreprise (200 km aller-retour). Pour les déplacements à partir de 200 km aller-retour, référez-vous plutôt à l’annexe 4 du Guide administratif.
Si vous estimez des frais de déplacements, remplissez les cellules "bleu pâle".</t>
    </r>
  </si>
  <si>
    <t>Section :  Bonifications régionales</t>
  </si>
  <si>
    <r>
      <t>Les entreprises qui répondent à une priorité régionale peuvent bénéficier d'une bonification du taux d'aide de base du PSC, pour les activités admissibles en technique et en gestion. Les entreprises qui bénéficient de la bonification bio ou relève ne sont pas admissibles à la bonification régionale.</t>
    </r>
    <r>
      <rPr>
        <sz val="10"/>
        <color theme="1"/>
        <rFont val="Calibri"/>
        <family val="2"/>
        <scheme val="minor"/>
      </rPr>
      <t xml:space="preserve">
</t>
    </r>
    <r>
      <rPr>
        <sz val="11"/>
        <color theme="1"/>
        <rFont val="Calibri"/>
        <family val="2"/>
        <scheme val="minor"/>
      </rPr>
      <t xml:space="preserve">
Cette bonification du taux d'aide financière permet aux réseaux Agriconseils d'offrir un soutien adapté aux particularités des entreprises de leur région.
Dans un premier temps, indiquer si l’entreprise bénéficie d’une bonification régionale pour le ou les domaine(s) approprié(s), en sélectionnant oui ou non. Identifier ensuite la ou les bonifications, puis inscrire le nombre total d’heures d’activités admissibles à la bonification régionale précisée. Utiliser la première ligne, s’il s’agit d’une bonification dans le domaine technique et la deuxième, dans le domaine de la gestion. 
</t>
    </r>
    <r>
      <rPr>
        <b/>
        <sz val="11"/>
        <color theme="1"/>
        <rFont val="Calibri"/>
        <family val="2"/>
        <scheme val="minor"/>
      </rPr>
      <t>Important</t>
    </r>
    <r>
      <rPr>
        <sz val="11"/>
        <color theme="1"/>
        <rFont val="Calibri"/>
        <family val="2"/>
        <scheme val="minor"/>
      </rPr>
      <t xml:space="preserve"> : Les heures admissibles à une bonification régionales doivent avoir été inscrites à la section précédente (Description et coûts du ou des services subventionnables par le PSC).
</t>
    </r>
    <r>
      <rPr>
        <sz val="11"/>
        <color rgb="FFFF0000"/>
        <rFont val="Calibri"/>
        <family val="2"/>
        <scheme val="minor"/>
      </rPr>
      <t>LE TAUX ET MAXIMUM D'AIDE INDIQUÉS SONT CONDITIONNELS À UNE CONFIRMATION PAR LE RÉSEAU AGRICONSEILS.</t>
    </r>
    <r>
      <rPr>
        <sz val="11"/>
        <color theme="1"/>
        <rFont val="Calibri"/>
        <family val="2"/>
        <scheme val="minor"/>
      </rPr>
      <t xml:space="preserve">
Le total des aides financières est déduit du coût total des services qui inclut les honoraires professionnels ainsi que la TPS et TVQ applicables à de tels services. Noter que les taxes se calculeront si  les numéros de taxes ont été saisis en début de contrat.</t>
    </r>
  </si>
  <si>
    <t>Indiquez ici les frais autres affectés à votre mandat. Ces frais sont exclus du calcul de l'aide financière.</t>
  </si>
  <si>
    <r>
      <t xml:space="preserve">Entre, </t>
    </r>
    <r>
      <rPr>
        <b/>
        <sz val="12"/>
        <color theme="4"/>
        <rFont val="Calibri"/>
        <family val="2"/>
        <scheme val="minor"/>
      </rPr>
      <t>d’une</t>
    </r>
    <r>
      <rPr>
        <b/>
        <sz val="12"/>
        <color rgb="FF4F81BD"/>
        <rFont val="Calibri"/>
        <family val="2"/>
        <scheme val="minor"/>
      </rPr>
      <t xml:space="preserve"> part :</t>
    </r>
    <r>
      <rPr>
        <sz val="12"/>
        <color theme="1"/>
        <rFont val="Calibri"/>
        <family val="2"/>
        <scheme val="minor"/>
      </rPr>
      <t xml:space="preserve"> </t>
    </r>
    <r>
      <rPr>
        <b/>
        <sz val="12"/>
        <color rgb="FF4F81BD"/>
        <rFont val="Calibri"/>
        <family val="2"/>
        <scheme val="minor"/>
      </rPr>
      <t xml:space="preserve">
</t>
    </r>
    <r>
      <rPr>
        <sz val="12"/>
        <rFont val="Calibri"/>
        <family val="2"/>
        <scheme val="minor"/>
      </rPr>
      <t>Ci-après appelé le dispensateur</t>
    </r>
    <r>
      <rPr>
        <b/>
        <sz val="12"/>
        <rFont val="Calibri"/>
        <family val="2"/>
        <scheme val="minor"/>
      </rPr>
      <t xml:space="preserve"> </t>
    </r>
  </si>
  <si>
    <r>
      <t xml:space="preserve">Et, d’autre part :
</t>
    </r>
    <r>
      <rPr>
        <sz val="12"/>
        <rFont val="Calibri"/>
        <family val="2"/>
        <scheme val="minor"/>
      </rPr>
      <t xml:space="preserve">Ci-après appelé le demandeur </t>
    </r>
  </si>
  <si>
    <t>Précision (lorsque nécessaire):      </t>
  </si>
  <si>
    <r>
      <t>Description du mandat et contexte de réalisation :</t>
    </r>
    <r>
      <rPr>
        <b/>
        <sz val="12"/>
        <color rgb="FF4F81BD"/>
        <rFont val="Calibri"/>
        <family val="2"/>
        <scheme val="minor"/>
      </rPr>
      <t xml:space="preserve"> </t>
    </r>
    <r>
      <rPr>
        <b/>
        <sz val="12"/>
        <color theme="1"/>
        <rFont val="Calibri"/>
        <family val="2"/>
        <scheme val="minor"/>
      </rPr>
      <t>     </t>
    </r>
  </si>
  <si>
    <t>Initiales du dispensateur : ____________</t>
  </si>
  <si>
    <t>Initiales du demandeur : ____________</t>
  </si>
  <si>
    <t xml:space="preserve">BONIFICATIONS RÉGIONALES </t>
  </si>
  <si>
    <t xml:space="preserve">Le demandeur bénéficie d'une bonification régionale dans le domaine Technique </t>
  </si>
  <si>
    <t>Identification de la bonification régionale</t>
  </si>
  <si>
    <r>
      <t>Total des aides financières (conditionnelles à l'approbation du réseau Agriconseils</t>
    </r>
    <r>
      <rPr>
        <b/>
        <vertAlign val="superscript"/>
        <sz val="12"/>
        <color theme="1"/>
        <rFont val="Calibri"/>
        <family val="2"/>
        <scheme val="minor"/>
      </rPr>
      <t>1</t>
    </r>
    <r>
      <rPr>
        <b/>
        <sz val="12"/>
        <color theme="1"/>
        <rFont val="Calibri"/>
        <family val="2"/>
        <scheme val="minor"/>
      </rPr>
      <t>) :</t>
    </r>
  </si>
  <si>
    <r>
      <rPr>
        <b/>
        <sz val="12"/>
        <color rgb="FF4F81BD"/>
        <rFont val="Calibri"/>
        <family val="2"/>
        <scheme val="minor"/>
      </rPr>
      <t>1. CONDITIONS D’EXÉCUTION DU CONTRAT</t>
    </r>
    <r>
      <rPr>
        <sz val="12"/>
        <color theme="1"/>
        <rFont val="Calibri"/>
        <family val="2"/>
        <scheme val="minor"/>
      </rPr>
      <t xml:space="preserve">
Le dispensateur a le libre choix des moyens d’exécution du contrat. Il peut s’adjoindre un tiers (agronome, technicien ou stagiaire) pour l’exécution du présent contrat, mais il en conserve la direction et la responsabilité. Dans l’exécution de ce contrat, il conserve toute son autonomie professionnelle et doit respecter les lois et règlements applicables.
</t>
    </r>
    <r>
      <rPr>
        <b/>
        <sz val="12"/>
        <color rgb="FF4F81BD"/>
        <rFont val="Calibri"/>
        <family val="2"/>
        <scheme val="minor"/>
      </rPr>
      <t>2. OBLIGATIONS DU DISPENSATEUR</t>
    </r>
    <r>
      <rPr>
        <sz val="12"/>
        <color theme="1"/>
        <rFont val="Calibri"/>
        <family val="2"/>
        <scheme val="minor"/>
      </rPr>
      <t xml:space="preserve">
Le dispensateur s’engage à agir dans le respect des normes de pratiques et des règles de l’art et en conformité avec les différents lois et règlements régissant l’exercice de sa profession et l’objet du présent contrat. 
Le dispensateur tient le demandeur informé de l’avancement des travaux. Il examine ou traite de façon appropriée et dans un délai raisonnable tout document ou information transmis par le demandeur. Il s’engage à remettre les résultats de son travail au demandeur, avec les documents et explications pertinentes, dans les délais prévus. Il s’engage, le cas échéant, à fournir un diagnostic et des recommandations par écrit, ainsi qu'à indiquer la nature du suivi qu’il offrira.
</t>
    </r>
  </si>
  <si>
    <r>
      <rPr>
        <b/>
        <sz val="12"/>
        <color theme="4"/>
        <rFont val="Calibri"/>
        <family val="2"/>
        <scheme val="minor"/>
      </rPr>
      <t>3. OBLIGATIONS ET ENGAGEMENTS DU DEMANDEUR</t>
    </r>
    <r>
      <rPr>
        <sz val="12"/>
        <color theme="1"/>
        <rFont val="Calibri"/>
        <family val="2"/>
        <scheme val="minor"/>
      </rPr>
      <t xml:space="preserve">
Afin de pouvoir bénéficier d’une aide financière via le PSC, le demandeur doit dûment remplir et signer le formulaire d’adhésion et le transmettre au réseau Agriconseils de sa région. 
Le demandeur doit maintenir son admissibilité au PSC pendant toute la durée où l’aide financière lui est accordée. Il a donc l’obligation d’informer le réseau Agriconseils de sa région de tout changement à son dossier pouvant avoir un effet sur son admissibilité au Programme services-conseils, notamment aux conditions d’admissibilité suivantes :
• Le demandeur n’a pas été reconnu coupable, en vertu d’un jugement définitif, d’une infraction au cours des deux années précédant la présente demande d’aide financière en vertu des lois et des règlements en vertu sous la responsabilité du ministre de l’Agriculture, des Pêcheries et de l’Alimentation (MAPAQ).
• Le demandeur n’a pas fait défaut de respecter ses obligations après avoir été dûment mis en demeure par le MAPAQ, et ce, en lien avec une aide financière antérieure octroyée par ce dernier au cours des deux dernières années précédant le dépôt de la présente demande d’aide financière.
• Le demandeur ainsi que ses sous-traitants ne sont pas inscrits au Registre des entreprises non admissibles aux contrats publics (RENA). 
• Le demandeur ne s’est pas vu, au cours des deux années précédant cette demande d’aide financière, refuser, suspendre ou annuler une attestation d’application d’un programme de francisation ou un certificat de francisation comme prévu dans la Charte de la langue française (RLRQ, chapitre C 11, article 147) et il est toujours en mesure de répondre aux exigences de la Charte de la langue française.
• Le demandeur n’est pas sur le coup d’une ordonnance du ministre ou d’un juge, prise en vertu de la Loi sur le bien-être et la sécurité de l’animal (RLRQ, chapitre B-3.1).</t>
    </r>
  </si>
  <si>
    <t>• Le demandeur n’est pas titulaire de charge publique ou fonctionnaire fédéral ou en tant que  titulaire de charge publique ou fonctionnaire fédéral, actuel ou ancien, visé par la Loi sur les conflits d’intérêts, le Code régissant la conduite des titulaires de charge publique en ce qui concerne les conflits d’intérêts dans le cas des députés de la Chambre des communes, ou le Code de valeurs et d’éthique de la fonction publique fédérale et la Politique fédérale sur les conflits d’intérêts et l’après-mandat, il respecte la condition suivante: ne pas bénéficier d’un avantage découlant de l’Accord bilatéral à moins que la fourniture ou la réception de pareils avantages se fasse en conformité avec ces dispositions législatives, codes et politiques (Conflits d’intérêts (15.3 — AB)).
• Le demandeur n’est pas membre de la Chambre des communes ou du Sénat ou en tant que membre de la Chambre des communes ou du Sénat, il respecte la condition suivante: aucun membre de la Chambre des communes ou du Sénat n’a le droit de tirer un avantage financier découlant de la contribution du Canada aux termes de l’Accord qui ne serait pas autorisé aux termes de la Loi sur le Parlement du Canada. (Admissibilité de députés de la Chambre des communes et de membres du Sénat (15.4 — AB))
Le demandeur s’engage à payer au dispensateur le montant établi selon les modalités convenues (de même que les dépenses engagées par le dispensateur pour l’exécution du présent contrat).
Le demandeur s’engage à collaborer avec le dispensateur ou le tiers chargé de certaines parties du contrat par le dispensateur et doit notamment fournir tous les documents et renseignements nécessaires. Il doit établir clairement ses besoins et les objectifs poursuivis.
Le délai imparti pour compléter le présent contrat est calculé à partir du moment où le dispensateur a tous les documents et renseignements nécessaires (établis dans le cadre de l’entrevue). 
Au besoin, le demandeur doit autoriser une personne à agir en son nom afin de ne pas retarder indûment la réalisation du mandat.
Le demandeur s’engage à déclarer par écrit au Ministre ou au réseau Agriconseils toute aide financière publique reçue liée aux activités et ou aux projets financés dans le contexte du présent programme.</t>
  </si>
  <si>
    <r>
      <rPr>
        <b/>
        <sz val="12"/>
        <color rgb="FF4F81BD"/>
        <rFont val="Calibri"/>
        <family val="2"/>
        <scheme val="minor"/>
      </rPr>
      <t>4. RÉSILIATION DU CONTRAT DE SERVICE</t>
    </r>
    <r>
      <rPr>
        <sz val="12"/>
        <color theme="1"/>
        <rFont val="Calibri"/>
        <family val="2"/>
        <scheme val="minor"/>
      </rPr>
      <t xml:space="preserve">
Le demandeur doit donner un avis écrit au dispensateur de son intention de résilier le présent contrat. Le demandeur est tenu, lors de la résiliation du présent contrat, de payer au dispensateur, en proportion du montant établi, les frais et dépenses encourus, la valeur des travaux exécutés avant la notification par écrit de la résiliation (soit en proportion du prix forfaitaire établi ou selon le tarif horaire convenu).
Le dispensateur ne peut résilier le contrat que par un avis écrit et lorsqu’il y a cas de force majeure ou pour des motifs justes et raisonnables. Constituent notamment des motifs justes et raisonnables :
•	lorsqu’il y a perte de confiance du demandeur;
•	lorsque le dispensateur est en situation de conflit d’intérêts réel ou apparent;
•	lorsqu’il y a incitation de la part du demandeur à l’accomplissement d’actes illégaux ou frauduleux;
•	lorsque le demandeur refuse de payer les honoraires;
•	lorsque le demandeur refuse de collaborer ou induit le dispensateur en erreur;
•	lorsque le dispensateur est incapable d’exercer sa profession en raison de son état de santé.
Lorsque le dispensateur met fin au présent contrat, il doit prendre les mesures nécessaires pour éviter tout préjudice sérieux et prévisible au demandeur.</t>
    </r>
  </si>
  <si>
    <r>
      <t xml:space="preserve">5. RÉCEPTION ET ACCEPTATION DU TRAVAIL
</t>
    </r>
    <r>
      <rPr>
        <sz val="12"/>
        <rFont val="Calibri"/>
        <family val="2"/>
        <scheme val="minor"/>
      </rPr>
      <t>Le demandeur ne peut refuser le travail que pour des raisons valables, relatives à la qualité du travail et des attentes qui peuvent raisonnablement découler du présent contrat.
Le demandeur ne peut refuser le travail que sur avis au dispensateur dans les_____ jours de la remise de l’objet du présent contrat. En l’absence d’un tel avis, il est réputé avoir accepté. 
Si la non-conformité du document dépend d’informations inexactes ou incomplètes transmises par le demandeur, les modifications requises seront à la charge de celui-ci. Si la non-conformité du document résulte d’une erreur ou d’une omission du dispensateur, les modifications requises seront à sa charge.</t>
    </r>
    <r>
      <rPr>
        <b/>
        <sz val="12"/>
        <color rgb="FF4F81BD"/>
        <rFont val="Calibri"/>
        <family val="2"/>
        <scheme val="minor"/>
      </rPr>
      <t xml:space="preserve">
6. CLAUSES DIVERSES
</t>
    </r>
    <r>
      <rPr>
        <sz val="12"/>
        <rFont val="Calibri"/>
        <family val="2"/>
        <scheme val="minor"/>
      </rPr>
      <t>Toute action en justice relative à l’exécution du présent contrat pourra être intentée dans le district judiciaire du lieu de sa signature ou dans le district judiciaire où est située la place d’affaires du dispensateur. Pour l’exécution des présentes, les parties font élection de domicile aux adresses mentionnées au présent contrat. Toute modification ou addition au présent contrat ne sera valide que si elle est faite par écrit et entérinée par les deux parties.</t>
    </r>
  </si>
  <si>
    <r>
      <t xml:space="preserve">7. CLAUSES ADDITIONNELLES APPORTÉES PAR LE DISPENSATEUR
</t>
    </r>
    <r>
      <rPr>
        <sz val="12"/>
        <rFont val="Calibri"/>
        <family val="2"/>
        <scheme val="minor"/>
      </rPr>
      <t>(insertion des clauses propres au dispensateur, au besoin)</t>
    </r>
  </si>
  <si>
    <r>
      <rPr>
        <b/>
        <sz val="12"/>
        <color theme="1"/>
        <rFont val="Calibri"/>
        <family val="2"/>
        <scheme val="minor"/>
      </rPr>
      <t>·</t>
    </r>
    <r>
      <rPr>
        <sz val="12"/>
        <color theme="1"/>
        <rFont val="Calibri"/>
        <family val="2"/>
        <scheme val="minor"/>
      </rPr>
      <t> transmette au réseau Agriconseils, aux fins d'octroi d'une aide financière, les documents suivants :</t>
    </r>
  </si>
  <si>
    <r>
      <rPr>
        <b/>
        <sz val="12"/>
        <color theme="1"/>
        <rFont val="Calibri"/>
        <family val="2"/>
        <scheme val="minor"/>
      </rPr>
      <t xml:space="preserve">· </t>
    </r>
    <r>
      <rPr>
        <sz val="12"/>
        <color theme="1"/>
        <rFont val="Calibri"/>
        <family val="2"/>
        <scheme val="minor"/>
      </rPr>
      <t>permette au réseau Agriconseils, à la Coordination services-conseils ou à un mandataire du ministère de l’Agriculture, des Pêcheries et de l’Alimentation, à des fins de vérification et d'évaluation, d'avoir accès aux documents suivants :</t>
    </r>
  </si>
  <si>
    <r>
      <rPr>
        <b/>
        <sz val="12"/>
        <color theme="1"/>
        <rFont val="Calibri"/>
        <family val="2"/>
        <scheme val="minor"/>
      </rPr>
      <t>·</t>
    </r>
    <r>
      <rPr>
        <sz val="12"/>
        <color theme="1"/>
        <rFont val="Calibri"/>
        <family val="2"/>
        <scheme val="minor"/>
      </rPr>
      <t xml:space="preserve"> permette au réseau Agriconseils d’échanger les renseignements relatifs aux taux et montants d’aides financières s’appliquant au présent contrat;
· transmette au Réseau d’avertissements phytosanitaires (RAP) du ministère de l’Agriculture, des Pêcheries et de l’Alimentation, s’il y a lieu, les différentes données non-nominatives de surveillance phytosanitaire récoltées dans le cadre de ses activités professionnelles.</t>
    </r>
  </si>
  <si>
    <t xml:space="preserve">o  la preuve de paiement des services rendus; ou </t>
  </si>
  <si>
    <t xml:space="preserve">   o  les recommandations écrites;</t>
  </si>
  <si>
    <t>Le demandeur reconnaît avoir pris connaissance du présent contrat, et notamment de les sections 8 et 9 ainsi que du Programme services-conseils et accepte de se soumettre à chacune des clauses, conditions et obligations qui y sont décrites.</t>
  </si>
  <si>
    <t>Date : ____________</t>
  </si>
  <si>
    <t>En foi de quoi, les parties ont signé à 
______________________________________________________________________.</t>
  </si>
  <si>
    <t>Page de présentation suggérée</t>
  </si>
  <si>
    <r>
      <t>Au terme des services-conseils ayant bénéficié d'une aide financière dans le cadre du Programme services-conseils, un</t>
    </r>
    <r>
      <rPr>
        <b/>
        <sz val="14"/>
        <color theme="1"/>
        <rFont val="Calibri"/>
        <family val="2"/>
        <scheme val="minor"/>
      </rPr>
      <t xml:space="preserve"> rapport d'intervention doit obligatoirement être transmis au client</t>
    </r>
    <r>
      <rPr>
        <sz val="14"/>
        <color theme="1"/>
        <rFont val="Calibri"/>
        <family val="2"/>
        <scheme val="minor"/>
      </rPr>
      <t xml:space="preserve"> (entreprise). Cette page de présentation rassemble des informations qui doivent figurer aux rapports d'intervention.  </t>
    </r>
  </si>
  <si>
    <t>L'utilisation de la page de présentation n'est pas obligatoire, mais constitue un outil complémentaire lorsque les informations requises au rapport d’intervention  ne sont pas présentes dans le ou les documents qui composent le rapport. Cette page est recommandée pour les dossiers où le rapport d’intervention repose sur un cumul d’informations (courriels, textos, etc.), notamment pour les suivis dans le domaine technique et de l'agroenvironnement. 
Cette page ne peut tenir lieu de rapport d'intervention complet.</t>
  </si>
  <si>
    <r>
      <t xml:space="preserve">Les documents qui témoignent de l’ensemble des </t>
    </r>
    <r>
      <rPr>
        <b/>
        <sz val="14"/>
        <color theme="1"/>
        <rFont val="Calibri"/>
        <family val="2"/>
        <scheme val="minor"/>
      </rPr>
      <t>activités couvertes par le contrat</t>
    </r>
    <r>
      <rPr>
        <sz val="14"/>
        <color theme="1"/>
        <rFont val="Calibri"/>
        <family val="2"/>
        <scheme val="minor"/>
      </rPr>
      <t xml:space="preserve"> visé et des </t>
    </r>
    <r>
      <rPr>
        <b/>
        <sz val="14"/>
        <color theme="1"/>
        <rFont val="Calibri"/>
        <family val="2"/>
        <scheme val="minor"/>
      </rPr>
      <t>recommandations</t>
    </r>
    <r>
      <rPr>
        <sz val="14"/>
        <color theme="1"/>
        <rFont val="Calibri"/>
        <family val="2"/>
        <scheme val="minor"/>
      </rPr>
      <t xml:space="preserve"> en découlant doivent être annexés à cette page au moment de transmettre le rapport d'intervention au client ou dans le cadre du contrôle de conformité: 
• rapports de visites et des notes; 
• des résultats et des analyses;
• discussions, échanges de messagerie et courriels;
• photos, capture d’écran, etc.</t>
    </r>
  </si>
  <si>
    <r>
      <t xml:space="preserve">Les </t>
    </r>
    <r>
      <rPr>
        <b/>
        <sz val="15"/>
        <color theme="1"/>
        <rFont val="Calibri"/>
        <family val="2"/>
        <scheme val="minor"/>
      </rPr>
      <t>activités</t>
    </r>
    <r>
      <rPr>
        <sz val="15"/>
        <color theme="1"/>
        <rFont val="Calibri"/>
        <family val="2"/>
        <scheme val="minor"/>
      </rPr>
      <t xml:space="preserve"> concernées ainsi que les </t>
    </r>
    <r>
      <rPr>
        <b/>
        <sz val="15"/>
        <color theme="1"/>
        <rFont val="Calibri"/>
        <family val="2"/>
        <scheme val="minor"/>
      </rPr>
      <t>recommandations</t>
    </r>
    <r>
      <rPr>
        <sz val="15"/>
        <color theme="1"/>
        <rFont val="Calibri"/>
        <family val="2"/>
        <scheme val="minor"/>
      </rPr>
      <t xml:space="preserve"> doivent être </t>
    </r>
    <r>
      <rPr>
        <b/>
        <sz val="15"/>
        <color theme="1"/>
        <rFont val="Calibri"/>
        <family val="2"/>
        <scheme val="minor"/>
      </rPr>
      <t>aisément repérables</t>
    </r>
    <r>
      <rPr>
        <sz val="15"/>
        <color theme="1"/>
        <rFont val="Calibri"/>
        <family val="2"/>
        <scheme val="minor"/>
      </rPr>
      <t xml:space="preserve"> dans les documents annexés. </t>
    </r>
  </si>
  <si>
    <t>Pour plus d’informations quant aux exigences relatives aux rapports d’intervention, nous vous invitons à consulter le guide administratif, notamment les pages 84 et 85.</t>
  </si>
  <si>
    <t>https://agriconseils.qc.ca/wp-content/uploads/2025/05/Guide_administratif_PSC2023-2028_Mai2025v6-2.pdf</t>
  </si>
  <si>
    <t>Programme services-conseils</t>
  </si>
  <si>
    <t xml:space="preserve">Page de présentation - Rapport d'intervention </t>
  </si>
  <si>
    <t>Identification du dispensateur et de l'entreprise agricole</t>
  </si>
  <si>
    <t>Nom du dispensateur</t>
  </si>
  <si>
    <t>Nom de l'entreprise</t>
  </si>
  <si>
    <t>NIM</t>
  </si>
  <si>
    <t>Numéro de contrat</t>
  </si>
  <si>
    <t>Production couverte</t>
  </si>
  <si>
    <t>Précision (production)</t>
  </si>
  <si>
    <t>Identification des activités au contrat</t>
  </si>
  <si>
    <t>Domaine :</t>
  </si>
  <si>
    <t>Thématique:</t>
  </si>
  <si>
    <t>Bonifications régionales</t>
  </si>
  <si>
    <t>Domaine technique</t>
  </si>
  <si>
    <t>Domaine gestion</t>
  </si>
  <si>
    <t>Contexte et mandat</t>
  </si>
  <si>
    <r>
      <rPr>
        <b/>
        <sz val="16"/>
        <color theme="1"/>
        <rFont val="Calibri"/>
        <family val="2"/>
        <scheme val="minor"/>
      </rPr>
      <t>Mise à jour: modifications au mandat, au nombre d'heures prévues et aux activités visées par le contrat</t>
    </r>
    <r>
      <rPr>
        <b/>
        <sz val="14"/>
        <color theme="1"/>
        <rFont val="Calibri"/>
        <family val="2"/>
        <scheme val="minor"/>
      </rPr>
      <t xml:space="preserve">
</t>
    </r>
    <r>
      <rPr>
        <sz val="12"/>
        <color theme="1"/>
        <rFont val="Calibri"/>
        <family val="2"/>
        <scheme val="minor"/>
      </rPr>
      <t xml:space="preserve">Si le mandat, les activités ou le nombre d'heures ont été modifiés en cours de réalisation, il est possible de l'indiquer ici. En détenant cette information, l'appréciation du contenu rapport d'intervention est facilité. </t>
    </r>
    <r>
      <rPr>
        <sz val="12"/>
        <color rgb="FFFF0000"/>
        <rFont val="Calibri"/>
        <family val="2"/>
        <scheme val="minor"/>
      </rPr>
      <t>Cette section n'est pas générée automatiquement. Le cas échéant, cette section est à compléter.</t>
    </r>
  </si>
  <si>
    <t>J'atteste de l'authenticité des renseignements présentés ci-dessus et dans les documents annexés.</t>
  </si>
  <si>
    <t>Je confirme que cette page et l'ensemble des documents annexés ont été transmis au client.</t>
  </si>
  <si>
    <t>Signature du conseiller:</t>
  </si>
  <si>
    <t xml:space="preserve">Date: </t>
  </si>
  <si>
    <r>
      <rPr>
        <b/>
        <sz val="11"/>
        <color theme="1"/>
        <rFont val="Calibri"/>
        <family val="2"/>
        <scheme val="minor"/>
      </rPr>
      <t>Important :</t>
    </r>
    <r>
      <rPr>
        <sz val="11"/>
        <color theme="1"/>
        <rFont val="Calibri"/>
        <family val="2"/>
        <scheme val="minor"/>
      </rPr>
      <t xml:space="preserve"> Le contrat ne constitue par une confirmation d'aide financière </t>
    </r>
  </si>
  <si>
    <t>Le demandeur bénéficie d'une bonification régionale dans le domaine Gestion</t>
  </si>
  <si>
    <t xml:space="preserve">8. DIVULGATION D’INFORMATION ET ACCÈS AUX DOCUMENTS </t>
  </si>
  <si>
    <t>9. LEVÉE DU SECRET PROFESSIONNEL OU DE L’OBLIGATION DE CONFIDENTIALITÉ</t>
  </si>
  <si>
    <r>
      <rPr>
        <u/>
        <sz val="11"/>
        <color theme="1"/>
        <rFont val="Calibri"/>
        <family val="2"/>
        <scheme val="minor"/>
      </rPr>
      <t xml:space="preserve">Services professionnels et nature des activités réalisées </t>
    </r>
    <r>
      <rPr>
        <sz val="11"/>
        <color theme="1"/>
        <rFont val="Calibri"/>
        <family val="2"/>
        <scheme val="minor"/>
      </rPr>
      <t xml:space="preserve">:
Sélectionnez, à l'aide des menus déroulants, le(s) domaine(s) visé(s) ainsi que la ou les activité(s) représentant le ou les services que vous comptez offrir dans le cadre de ce mandat. 
</t>
    </r>
    <r>
      <rPr>
        <u/>
        <sz val="11"/>
        <color theme="1"/>
        <rFont val="Calibri"/>
        <family val="2"/>
        <scheme val="minor"/>
      </rPr>
      <t xml:space="preserve">Honoraires </t>
    </r>
    <r>
      <rPr>
        <sz val="11"/>
        <color theme="1"/>
        <rFont val="Calibri"/>
        <family val="2"/>
        <scheme val="minor"/>
      </rPr>
      <t xml:space="preserve">: 
Indiquez le nombre d'heures et le taux horaire applicable aux ressources affectées au mandat. Si plus d'une personne est affectée au mandat, avec un taux horaire différent, inscrire à nouveau l'activité sur une ligne distincte et spécifier la ressource affectée dans la cellule  « Détail (au besoin) ».
</t>
    </r>
    <r>
      <rPr>
        <u/>
        <sz val="11"/>
        <color theme="1"/>
        <rFont val="Calibri"/>
        <family val="2"/>
        <scheme val="minor"/>
      </rPr>
      <t>Subvention</t>
    </r>
    <r>
      <rPr>
        <sz val="11"/>
        <color theme="1"/>
        <rFont val="Calibri"/>
        <family val="2"/>
        <scheme val="minor"/>
      </rPr>
      <t xml:space="preserve"> :
Selon l'activité sélectionnée et le statut du demandeur, un % d'aide et un maximum s'afficheront. Ces taux et maximum sont ceux prévus pour cette activité dans le cadre du PSC.  Ils ne tiennent pas compte de la bonification régionale du taux d'aide pour certains services ou pour certaines clientèles, ni du cumul des aides reçues par les entreprises, qui peut impacter le maximum d'aide.  
Lorsque des activités sont répétées sur plusieurs lignes ou lorsqu’un maximum d’aide est partagé entre plusieurs professionnels, le calcul automatique de l’aide peut dépasser les montants admissibles prévus au guide administratif.
Les utilisateurs sont invités à se référer aux maximums établis dans le guide administratif du PSC pour estimer correctement l’aide financière maximale. 
Le montant final sera ajusté, au besoin, lors de l’analyse du dossier par le réseau Agriconseils. </t>
    </r>
  </si>
  <si>
    <t>Version: 2026-06</t>
  </si>
  <si>
    <r>
      <t>Le contrat de services unique (CSU)</t>
    </r>
    <r>
      <rPr>
        <b/>
        <sz val="12"/>
        <color theme="1"/>
        <rFont val="Calibri"/>
        <family val="2"/>
        <scheme val="minor"/>
      </rPr>
      <t xml:space="preserve"> est obligatoire depuis le 11 juin 2026. </t>
    </r>
    <r>
      <rPr>
        <sz val="12"/>
        <color theme="1"/>
        <rFont val="Calibri"/>
        <family val="2"/>
        <scheme val="minor"/>
      </rPr>
      <t xml:space="preserve">
Le CSU est nécessaire lorsqu'une subvention est demandée pour une ou plusieurs activités activités admissibles selon le guide Administratif du Programme services-conseils. Le CSU doit être envoyé aux Réseau Agriconseils afin d'obtenir une confirmation d'aide financière. Afin de permettre aux conseillers de n'utiliser qu'un seul contrat de services, le CSU permet d'inscrire les activités non subventionnées. Néanmoins, les conseillers sont aussi autorisés à utiliser le CSU pour inscrire seulement les activités subventionnées et à utiliser un autre type de contrat pour inscrire les activités non subventionnées. Le CSU doit cependant être utilisé pour toute activité subventionnée dans le cadre du PSC. 
Notez qu'une complétion erronnée du présent contrat n'engage en rien la responsabilité du MAPAQ, des réseaux Agriconseils et de la CSC.
</t>
    </r>
    <r>
      <rPr>
        <b/>
        <sz val="12"/>
        <color theme="1"/>
        <rFont val="Calibri"/>
        <family val="2"/>
        <scheme val="minor"/>
      </rPr>
      <t xml:space="preserve">Attention : 
Ouvrez l'onglet "Contrat" pour remplir le CSU.
</t>
    </r>
    <r>
      <rPr>
        <sz val="12"/>
        <color theme="1"/>
        <rFont val="Calibri"/>
        <family val="2"/>
        <scheme val="minor"/>
      </rPr>
      <t xml:space="preserve">Les informations requises doivent être inscrites dans les cellules "bleu pâle". 
L’identification du dispensateur et du demandeur, le mandat et contexte de réalisation et la description des coûts du ou des services subventionnables par le PSC sont à remplir obligatoirement et font partie du contenu minimal du contrat prévu à l’annexe 4 du Guide administratif. Les sections Estimation des honoraires professionnels de temps de déplacement et  Bonifications régionales doivent être complétées uniquement lorsqu’applicable. 
Sauf exception, le contrat doit être transmis au réseau Agriconseils pour confirmation de l’aide financière lorsque l’indication "À ENVOYER AU RÉSEAU" apparaît en haut à droit de la première page du CSU et que les deux parties ont signé. 
Les dispensateurs qui ont prérempli certaines sections du contrat, imprimé le contrat en statut incomplet, pour ensuite le modifier à la main et le faire signer à la main par le producteur pourront transmettre ces contrats. Bien qu’en statut incomplet, ces contrats pourront être acceptés par les Réseaux. Un contrat débuté en format électronique, révisé à la main et signé de manière électronique ne pourra cependant être accepté.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</si>
</sst>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 #,##0.00_)\ &quot;$&quot;_ ;_ * \(#,##0.00\)\ &quot;$&quot;_ ;_ * &quot;-&quot;??_)\ &quot;$&quot;_ ;_ @_ "/>
    <numFmt numFmtId="164" formatCode="_ * #,##0_)\ &quot;$&quot;_ ;_ * \(#,##0\)\ &quot;$&quot;_ ;_ * &quot;-&quot;??_)\ &quot;$&quot;_ ;_ @_ "/>
    <numFmt numFmtId="165" formatCode="#&quot; &quot;%"/>
    <numFmt numFmtId="166" formatCode="\(###\)\ ###\-####"/>
    <numFmt numFmtId="167" formatCode="###,###,###"/>
    <numFmt numFmtId="168" formatCode="#,##0.00\ &quot;$&quot;;[Red]\-#,##0.00;&quot;-    $&quot;"/>
    <numFmt numFmtId="169" formatCode="#,##0\ &quot;$&quot;"/>
    <numFmt numFmtId="170" formatCode="0.00_);[Red]\(0.00\)"/>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4F81BD"/>
      <name val="Calibri"/>
      <family val="2"/>
      <scheme val="minor"/>
    </font>
    <font>
      <b/>
      <sz val="10"/>
      <color theme="1"/>
      <name val="Calibri"/>
      <family val="2"/>
      <scheme val="minor"/>
    </font>
    <font>
      <sz val="8"/>
      <color theme="1"/>
      <name val="Calibri"/>
      <family val="2"/>
      <scheme val="minor"/>
    </font>
    <font>
      <b/>
      <sz val="14"/>
      <color theme="1"/>
      <name val="Calibri"/>
      <family val="2"/>
      <scheme val="minor"/>
    </font>
    <font>
      <sz val="9"/>
      <color theme="1"/>
      <name val="Calibri"/>
      <family val="2"/>
      <scheme val="minor"/>
    </font>
    <font>
      <sz val="12"/>
      <color theme="1"/>
      <name val="Calibri"/>
      <family val="2"/>
      <scheme val="minor"/>
    </font>
    <font>
      <sz val="10"/>
      <name val="Arial"/>
      <family val="2"/>
    </font>
    <font>
      <b/>
      <sz val="9"/>
      <color theme="1"/>
      <name val="Calibri"/>
      <family val="2"/>
      <scheme val="minor"/>
    </font>
    <font>
      <b/>
      <sz val="12"/>
      <color theme="1"/>
      <name val="Calibri"/>
      <family val="2"/>
      <scheme val="minor"/>
    </font>
    <font>
      <i/>
      <sz val="11"/>
      <color theme="5" tint="-0.249977111117893"/>
      <name val="Calibri"/>
      <family val="2"/>
      <scheme val="minor"/>
    </font>
    <font>
      <b/>
      <sz val="18"/>
      <color rgb="FFFF0000"/>
      <name val="Calibri"/>
      <family val="2"/>
      <scheme val="minor"/>
    </font>
    <font>
      <b/>
      <sz val="10"/>
      <name val="Calibri"/>
      <family val="2"/>
      <scheme val="minor"/>
    </font>
    <font>
      <sz val="10"/>
      <name val="Calibri"/>
      <family val="2"/>
      <scheme val="minor"/>
    </font>
    <font>
      <b/>
      <sz val="14"/>
      <color rgb="FF1F497D"/>
      <name val="Calibri"/>
      <family val="2"/>
      <scheme val="minor"/>
    </font>
    <font>
      <sz val="8"/>
      <name val="Calibri"/>
      <family val="2"/>
      <scheme val="minor"/>
    </font>
    <font>
      <sz val="16"/>
      <name val="Wingdings 2"/>
      <family val="1"/>
      <charset val="2"/>
    </font>
    <font>
      <u/>
      <sz val="11"/>
      <color theme="10"/>
      <name val="Calibri"/>
      <family val="2"/>
      <scheme val="minor"/>
    </font>
    <font>
      <u/>
      <sz val="11"/>
      <color theme="10"/>
      <name val="Webdings"/>
      <family val="1"/>
      <charset val="2"/>
    </font>
    <font>
      <i/>
      <sz val="8"/>
      <color theme="1"/>
      <name val="Calibri"/>
      <family val="2"/>
      <scheme val="minor"/>
    </font>
    <font>
      <b/>
      <sz val="12"/>
      <color rgb="FF1F497D"/>
      <name val="Calibri"/>
      <family val="2"/>
      <scheme val="minor"/>
    </font>
    <font>
      <b/>
      <sz val="11"/>
      <color theme="4" tint="-0.249977111117893"/>
      <name val="Calibri"/>
      <family val="2"/>
      <scheme val="minor"/>
    </font>
    <font>
      <b/>
      <sz val="9"/>
      <color rgb="FF1F497D"/>
      <name val="Calibri"/>
      <family val="2"/>
      <scheme val="minor"/>
    </font>
    <font>
      <b/>
      <sz val="9"/>
      <color theme="4"/>
      <name val="Calibri"/>
      <family val="2"/>
      <scheme val="minor"/>
    </font>
    <font>
      <b/>
      <sz val="22"/>
      <color rgb="FF1F497D"/>
      <name val="Calibri"/>
      <family val="2"/>
      <scheme val="minor"/>
    </font>
    <font>
      <b/>
      <sz val="14"/>
      <name val="Calibri"/>
      <family val="2"/>
      <scheme val="minor"/>
    </font>
    <font>
      <i/>
      <sz val="12"/>
      <color theme="1"/>
      <name val="Calibri"/>
      <family val="2"/>
      <scheme val="minor"/>
    </font>
    <font>
      <i/>
      <sz val="11"/>
      <color theme="1"/>
      <name val="Calibri"/>
      <family val="2"/>
      <scheme val="minor"/>
    </font>
    <font>
      <sz val="9"/>
      <name val="Calibri"/>
      <family val="2"/>
      <scheme val="minor"/>
    </font>
    <font>
      <u/>
      <sz val="11"/>
      <color theme="1"/>
      <name val="Calibri"/>
      <family val="2"/>
      <scheme val="minor"/>
    </font>
    <font>
      <sz val="10"/>
      <name val="Calibri"/>
      <family val="2"/>
    </font>
    <font>
      <b/>
      <sz val="16"/>
      <color theme="5" tint="-0.249977111117893"/>
      <name val="Calibri"/>
      <family val="2"/>
      <scheme val="minor"/>
    </font>
    <font>
      <b/>
      <sz val="7"/>
      <name val="Calibri"/>
      <family val="2"/>
      <scheme val="minor"/>
    </font>
    <font>
      <sz val="14"/>
      <name val="Calibri"/>
      <family val="2"/>
      <scheme val="minor"/>
    </font>
    <font>
      <i/>
      <sz val="9"/>
      <color theme="2" tint="-0.499984740745262"/>
      <name val="Calibri"/>
      <family val="2"/>
      <scheme val="minor"/>
    </font>
    <font>
      <sz val="11"/>
      <color rgb="FFFF0000"/>
      <name val="Calibri"/>
      <family val="2"/>
      <scheme val="minor"/>
    </font>
    <font>
      <b/>
      <sz val="12"/>
      <color rgb="FF4F81BD"/>
      <name val="Calibri"/>
      <family val="2"/>
      <scheme val="minor"/>
    </font>
    <font>
      <b/>
      <sz val="12"/>
      <color theme="4"/>
      <name val="Calibri"/>
      <family val="2"/>
      <scheme val="minor"/>
    </font>
    <font>
      <sz val="12"/>
      <name val="Calibri"/>
      <family val="2"/>
      <scheme val="minor"/>
    </font>
    <font>
      <b/>
      <sz val="12"/>
      <name val="Calibri"/>
      <family val="2"/>
      <scheme val="minor"/>
    </font>
    <font>
      <u/>
      <sz val="12"/>
      <color theme="10"/>
      <name val="Calibri"/>
      <family val="2"/>
      <scheme val="minor"/>
    </font>
    <font>
      <sz val="12"/>
      <name val="Calibri"/>
      <family val="2"/>
    </font>
    <font>
      <b/>
      <sz val="12"/>
      <color theme="4" tint="-0.249977111117893"/>
      <name val="Calibri"/>
      <family val="2"/>
      <scheme val="minor"/>
    </font>
    <font>
      <sz val="12"/>
      <name val="Wingdings 2"/>
      <family val="1"/>
      <charset val="2"/>
    </font>
    <font>
      <b/>
      <sz val="11"/>
      <name val="Calibri"/>
      <family val="2"/>
      <scheme val="minor"/>
    </font>
    <font>
      <b/>
      <vertAlign val="superscript"/>
      <sz val="12"/>
      <color theme="1"/>
      <name val="Calibri"/>
      <family val="2"/>
      <scheme val="minor"/>
    </font>
    <font>
      <b/>
      <sz val="12"/>
      <color theme="8" tint="-0.249977111117893"/>
      <name val="Calibri"/>
      <family val="2"/>
      <scheme val="minor"/>
    </font>
    <font>
      <b/>
      <sz val="18"/>
      <color theme="1"/>
      <name val="Calibri"/>
      <family val="2"/>
      <scheme val="minor"/>
    </font>
    <font>
      <sz val="14"/>
      <color theme="1"/>
      <name val="Calibri"/>
      <family val="2"/>
      <scheme val="minor"/>
    </font>
    <font>
      <sz val="15"/>
      <color theme="1"/>
      <name val="Calibri"/>
      <family val="2"/>
      <scheme val="minor"/>
    </font>
    <font>
      <b/>
      <sz val="15"/>
      <color theme="1"/>
      <name val="Calibri"/>
      <family val="2"/>
      <scheme val="minor"/>
    </font>
    <font>
      <u/>
      <sz val="14"/>
      <color theme="10"/>
      <name val="Calibri"/>
      <family val="2"/>
      <scheme val="minor"/>
    </font>
    <font>
      <b/>
      <sz val="16"/>
      <name val="Calibri"/>
      <family val="2"/>
      <scheme val="minor"/>
    </font>
    <font>
      <b/>
      <sz val="16"/>
      <color theme="1"/>
      <name val="Calibri"/>
      <family val="2"/>
      <scheme val="minor"/>
    </font>
    <font>
      <sz val="12"/>
      <color rgb="FFFF0000"/>
      <name val="Calibri"/>
      <family val="2"/>
      <scheme val="minor"/>
    </font>
  </fonts>
  <fills count="15">
    <fill>
      <patternFill patternType="none"/>
    </fill>
    <fill>
      <patternFill patternType="gray125"/>
    </fill>
    <fill>
      <patternFill patternType="solid">
        <fgColor rgb="FFF2F2F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2"/>
        <bgColor indexed="64"/>
      </patternFill>
    </fill>
  </fills>
  <borders count="114">
    <border>
      <left/>
      <right/>
      <top/>
      <bottom/>
      <diagonal/>
    </border>
    <border>
      <left style="thick">
        <color rgb="FF000000"/>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auto="1"/>
      </bottom>
      <diagonal/>
    </border>
    <border>
      <left style="thin">
        <color rgb="FF000000"/>
      </left>
      <right/>
      <top/>
      <bottom/>
      <diagonal/>
    </border>
    <border>
      <left style="thick">
        <color rgb="FF000000"/>
      </left>
      <right/>
      <top/>
      <bottom style="medium">
        <color rgb="FF000000"/>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rgb="FF000000"/>
      </left>
      <right/>
      <top style="medium">
        <color indexed="64"/>
      </top>
      <bottom style="medium">
        <color indexed="64"/>
      </bottom>
      <diagonal/>
    </border>
    <border>
      <left style="thick">
        <color rgb="FF000000"/>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rgb="FF000000"/>
      </right>
      <top style="medium">
        <color indexed="64"/>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ck">
        <color rgb="FF000000"/>
      </left>
      <right/>
      <top style="medium">
        <color indexed="64"/>
      </top>
      <bottom style="thin">
        <color indexed="64"/>
      </bottom>
      <diagonal/>
    </border>
    <border>
      <left style="thick">
        <color rgb="FF000000"/>
      </left>
      <right style="medium">
        <color indexed="64"/>
      </right>
      <top style="medium">
        <color indexed="64"/>
      </top>
      <bottom style="thin">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style="thick">
        <color rgb="FF000000"/>
      </left>
      <right/>
      <top style="medium">
        <color indexed="64"/>
      </top>
      <bottom/>
      <diagonal/>
    </border>
    <border>
      <left style="thick">
        <color rgb="FF000000"/>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rgb="FF000000"/>
      </left>
      <right style="medium">
        <color indexed="64"/>
      </right>
      <top/>
      <bottom/>
      <diagonal/>
    </border>
    <border>
      <left style="thick">
        <color rgb="FF000000"/>
      </left>
      <right/>
      <top/>
      <bottom style="medium">
        <color indexed="64"/>
      </bottom>
      <diagonal/>
    </border>
    <border>
      <left style="thick">
        <color rgb="FF000000"/>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top/>
      <bottom style="medium">
        <color rgb="FF000000"/>
      </bottom>
      <diagonal/>
    </border>
    <border>
      <left style="thick">
        <color rgb="FF000000"/>
      </left>
      <right style="medium">
        <color indexed="64"/>
      </right>
      <top/>
      <bottom style="medium">
        <color rgb="FF000000"/>
      </bottom>
      <diagonal/>
    </border>
    <border>
      <left style="medium">
        <color indexed="64"/>
      </left>
      <right style="thin">
        <color rgb="FF000000"/>
      </right>
      <top/>
      <bottom style="thin">
        <color indexed="64"/>
      </bottom>
      <diagonal/>
    </border>
    <border>
      <left style="thin">
        <color rgb="FF000000"/>
      </left>
      <right style="medium">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medium">
        <color indexed="64"/>
      </top>
      <bottom style="medium">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0" fillId="0" borderId="0"/>
    <xf numFmtId="0" fontId="20" fillId="0" borderId="0" applyNumberFormat="0" applyFill="0" applyBorder="0" applyAlignment="0" applyProtection="0"/>
  </cellStyleXfs>
  <cellXfs count="440">
    <xf numFmtId="0" fontId="0" fillId="0" borderId="0" xfId="0"/>
    <xf numFmtId="164" fontId="0" fillId="0" borderId="0" xfId="1" applyNumberFormat="1" applyFont="1"/>
    <xf numFmtId="9" fontId="0" fillId="0" borderId="0" xfId="2" applyFont="1"/>
    <xf numFmtId="165" fontId="0" fillId="0" borderId="0" xfId="1" applyNumberFormat="1" applyFont="1"/>
    <xf numFmtId="0" fontId="0" fillId="0" borderId="0" xfId="0"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0" fillId="0" borderId="0" xfId="0" applyAlignment="1">
      <alignment horizontal="left"/>
    </xf>
    <xf numFmtId="9" fontId="2" fillId="3" borderId="0" xfId="2" applyFont="1" applyFill="1" applyAlignment="1">
      <alignment horizontal="center" vertical="center"/>
    </xf>
    <xf numFmtId="164" fontId="2" fillId="3" borderId="0" xfId="1" applyNumberFormat="1" applyFont="1" applyFill="1" applyAlignment="1">
      <alignment horizontal="center" vertical="center"/>
    </xf>
    <xf numFmtId="0" fontId="0" fillId="12" borderId="0" xfId="0" applyFill="1"/>
    <xf numFmtId="0" fontId="2" fillId="12" borderId="0" xfId="0" applyFont="1" applyFill="1" applyAlignment="1">
      <alignment horizontal="center" vertical="center"/>
    </xf>
    <xf numFmtId="0" fontId="2" fillId="3" borderId="0" xfId="0" applyFont="1" applyFill="1" applyAlignment="1">
      <alignment horizontal="center" vertical="center" wrapText="1"/>
    </xf>
    <xf numFmtId="0" fontId="0" fillId="11" borderId="0" xfId="0" applyFill="1" applyAlignment="1">
      <alignment vertical="center" wrapText="1"/>
    </xf>
    <xf numFmtId="0" fontId="20" fillId="6" borderId="0" xfId="4" applyFill="1" applyAlignment="1">
      <alignment vertical="center" wrapText="1"/>
    </xf>
    <xf numFmtId="0" fontId="0" fillId="6" borderId="0" xfId="0" applyFill="1"/>
    <xf numFmtId="0" fontId="20" fillId="6" borderId="0" xfId="4" applyFill="1"/>
    <xf numFmtId="0" fontId="20" fillId="8" borderId="0" xfId="4" applyFill="1" applyAlignment="1">
      <alignment vertical="center" wrapText="1"/>
    </xf>
    <xf numFmtId="0" fontId="20" fillId="7" borderId="0" xfId="4" applyFill="1" applyAlignment="1">
      <alignment vertical="center" wrapText="1"/>
    </xf>
    <xf numFmtId="0" fontId="20" fillId="11" borderId="0" xfId="4" applyFill="1" applyAlignment="1">
      <alignment vertical="center" wrapText="1"/>
    </xf>
    <xf numFmtId="0" fontId="20" fillId="0" borderId="0" xfId="4"/>
    <xf numFmtId="169" fontId="0" fillId="0" borderId="0" xfId="1" applyNumberFormat="1" applyFont="1"/>
    <xf numFmtId="44" fontId="0" fillId="0" borderId="0" xfId="1" applyFont="1" applyProtection="1"/>
    <xf numFmtId="44" fontId="0" fillId="0" borderId="0" xfId="1" applyFont="1" applyBorder="1" applyProtection="1"/>
    <xf numFmtId="40" fontId="3" fillId="5" borderId="0" xfId="1" applyNumberFormat="1" applyFont="1" applyFill="1" applyBorder="1" applyAlignment="1" applyProtection="1">
      <alignment horizontal="center" vertical="center"/>
    </xf>
    <xf numFmtId="9" fontId="3" fillId="5" borderId="0" xfId="2" applyFont="1" applyFill="1" applyBorder="1" applyAlignment="1" applyProtection="1">
      <alignment horizontal="center" vertical="center" wrapText="1"/>
    </xf>
    <xf numFmtId="44" fontId="24" fillId="5" borderId="0" xfId="1" applyFont="1" applyFill="1" applyBorder="1" applyAlignment="1" applyProtection="1">
      <alignment horizontal="center" vertical="center"/>
    </xf>
    <xf numFmtId="44" fontId="8" fillId="0" borderId="0" xfId="1" applyFont="1" applyProtection="1"/>
    <xf numFmtId="44" fontId="0" fillId="0" borderId="0" xfId="1" applyFont="1" applyFill="1" applyProtection="1"/>
    <xf numFmtId="44" fontId="8" fillId="0" borderId="0" xfId="1" applyFont="1" applyFill="1" applyProtection="1"/>
    <xf numFmtId="0" fontId="21" fillId="0" borderId="0" xfId="4" applyFont="1" applyBorder="1" applyAlignment="1" applyProtection="1">
      <alignment horizontal="center" vertical="center"/>
    </xf>
    <xf numFmtId="0" fontId="25" fillId="2" borderId="17" xfId="0" applyFont="1" applyFill="1" applyBorder="1" applyAlignment="1">
      <alignment wrapText="1"/>
    </xf>
    <xf numFmtId="0" fontId="23" fillId="2" borderId="17" xfId="0" applyFont="1" applyFill="1" applyBorder="1" applyAlignment="1">
      <alignment horizontal="right" vertical="center" wrapText="1"/>
    </xf>
    <xf numFmtId="0" fontId="0" fillId="0" borderId="0" xfId="0" applyAlignment="1">
      <alignment vertical="top"/>
    </xf>
    <xf numFmtId="0" fontId="19" fillId="5" borderId="96" xfId="0" applyFont="1" applyFill="1" applyBorder="1" applyAlignment="1">
      <alignment horizontal="center" vertical="center" wrapText="1"/>
    </xf>
    <xf numFmtId="0" fontId="26" fillId="0" borderId="102" xfId="0" applyFont="1" applyBorder="1" applyAlignment="1">
      <alignment vertical="center" wrapText="1"/>
    </xf>
    <xf numFmtId="0" fontId="19" fillId="5" borderId="82" xfId="0" applyFont="1" applyFill="1" applyBorder="1" applyAlignment="1">
      <alignment horizontal="center" vertical="center" wrapText="1"/>
    </xf>
    <xf numFmtId="0" fontId="5" fillId="0" borderId="24" xfId="0" applyFont="1" applyBorder="1" applyAlignment="1">
      <alignment horizontal="left" vertical="center" wrapText="1"/>
    </xf>
    <xf numFmtId="0" fontId="19" fillId="5" borderId="24" xfId="0" applyFont="1" applyFill="1" applyBorder="1" applyAlignment="1">
      <alignment horizontal="center" vertical="center" wrapText="1"/>
    </xf>
    <xf numFmtId="0" fontId="26" fillId="0" borderId="101" xfId="0" applyFont="1" applyBorder="1" applyAlignment="1">
      <alignment vertical="center" wrapText="1"/>
    </xf>
    <xf numFmtId="0" fontId="19" fillId="5" borderId="53" xfId="0" applyFont="1" applyFill="1" applyBorder="1" applyAlignment="1">
      <alignment horizontal="center" vertical="center" wrapText="1"/>
    </xf>
    <xf numFmtId="0" fontId="5" fillId="0" borderId="24" xfId="0" applyFont="1" applyBorder="1" applyAlignment="1">
      <alignment vertical="center" wrapText="1"/>
    </xf>
    <xf numFmtId="0" fontId="5" fillId="0" borderId="36" xfId="0" applyFont="1" applyBorder="1" applyAlignment="1">
      <alignment horizontal="left" vertical="center" wrapText="1"/>
    </xf>
    <xf numFmtId="0" fontId="19" fillId="5" borderId="36"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5" fillId="0" borderId="36" xfId="0" applyFont="1" applyBorder="1" applyAlignment="1">
      <alignment vertical="center" wrapText="1"/>
    </xf>
    <xf numFmtId="0" fontId="4" fillId="0" borderId="0" xfId="0" applyFont="1" applyAlignment="1">
      <alignment horizontal="left" vertical="center" wrapText="1"/>
    </xf>
    <xf numFmtId="0" fontId="3" fillId="0" borderId="0" xfId="0" applyFont="1" applyAlignment="1">
      <alignment vertical="center" wrapText="1"/>
    </xf>
    <xf numFmtId="0" fontId="0" fillId="0" borderId="0" xfId="0" applyAlignment="1">
      <alignment wrapText="1"/>
    </xf>
    <xf numFmtId="0" fontId="19" fillId="5" borderId="13" xfId="0" applyFont="1" applyFill="1" applyBorder="1" applyAlignment="1">
      <alignment horizontal="center" vertical="center" wrapText="1"/>
    </xf>
    <xf numFmtId="0" fontId="19" fillId="5" borderId="78" xfId="0" applyFont="1" applyFill="1" applyBorder="1" applyAlignment="1">
      <alignment horizontal="center" vertical="center" wrapText="1"/>
    </xf>
    <xf numFmtId="0" fontId="5" fillId="13" borderId="25" xfId="0" applyFont="1" applyFill="1" applyBorder="1" applyAlignment="1">
      <alignment horizontal="center"/>
    </xf>
    <xf numFmtId="0" fontId="5" fillId="13" borderId="85" xfId="0" applyFont="1" applyFill="1" applyBorder="1" applyAlignment="1">
      <alignment horizontal="center"/>
    </xf>
    <xf numFmtId="0" fontId="22" fillId="13" borderId="55" xfId="0" applyFont="1" applyFill="1" applyBorder="1" applyAlignment="1">
      <alignment vertical="center"/>
    </xf>
    <xf numFmtId="0" fontId="5" fillId="0" borderId="43" xfId="0" applyFont="1" applyBorder="1" applyAlignment="1">
      <alignment horizontal="center"/>
    </xf>
    <xf numFmtId="0" fontId="5" fillId="0" borderId="3" xfId="0" applyFont="1" applyBorder="1" applyAlignment="1">
      <alignment horizontal="center"/>
    </xf>
    <xf numFmtId="0" fontId="5" fillId="0" borderId="44" xfId="0" applyFont="1" applyBorder="1" applyAlignment="1">
      <alignment horizontal="center" wrapText="1"/>
    </xf>
    <xf numFmtId="0" fontId="22" fillId="5" borderId="79" xfId="0" applyFont="1" applyFill="1" applyBorder="1" applyAlignment="1">
      <alignment vertical="center"/>
    </xf>
    <xf numFmtId="0" fontId="5" fillId="5" borderId="38" xfId="0" applyFont="1" applyFill="1" applyBorder="1" applyAlignment="1">
      <alignment horizontal="center" vertical="center" wrapText="1"/>
    </xf>
    <xf numFmtId="0" fontId="22" fillId="5" borderId="0" xfId="0" applyFont="1" applyFill="1" applyAlignment="1">
      <alignment vertical="center"/>
    </xf>
    <xf numFmtId="0" fontId="22" fillId="5" borderId="0" xfId="0" applyFont="1" applyFill="1" applyAlignment="1">
      <alignment horizontal="left" vertical="center"/>
    </xf>
    <xf numFmtId="0" fontId="19" fillId="5" borderId="0" xfId="0" applyFont="1" applyFill="1" applyAlignment="1">
      <alignment horizontal="center" vertical="center" wrapText="1"/>
    </xf>
    <xf numFmtId="2" fontId="3" fillId="5" borderId="0" xfId="0" applyNumberFormat="1" applyFont="1" applyFill="1" applyAlignment="1">
      <alignment horizontal="center" vertical="center"/>
    </xf>
    <xf numFmtId="168" fontId="3" fillId="5" borderId="0" xfId="0" applyNumberFormat="1" applyFont="1" applyFill="1" applyAlignment="1">
      <alignment horizontal="center" vertical="center"/>
    </xf>
    <xf numFmtId="0" fontId="0" fillId="0" borderId="0" xfId="0" applyAlignment="1">
      <alignment vertical="center"/>
    </xf>
    <xf numFmtId="0" fontId="8" fillId="0" borderId="0" xfId="0" applyFont="1"/>
    <xf numFmtId="0" fontId="0" fillId="9" borderId="0" xfId="0" applyFill="1"/>
    <xf numFmtId="0" fontId="8" fillId="0" borderId="0" xfId="0" applyFont="1" applyAlignment="1">
      <alignment wrapText="1"/>
    </xf>
    <xf numFmtId="0" fontId="8" fillId="9" borderId="0" xfId="0" applyFont="1" applyFill="1"/>
    <xf numFmtId="0" fontId="6" fillId="0" borderId="0" xfId="0" applyFont="1" applyAlignment="1">
      <alignment vertical="center"/>
    </xf>
    <xf numFmtId="0" fontId="4" fillId="0" borderId="21" xfId="0" applyFont="1" applyBorder="1" applyAlignment="1">
      <alignment vertical="top" wrapText="1"/>
    </xf>
    <xf numFmtId="0" fontId="4" fillId="0" borderId="0" xfId="0" applyFont="1" applyAlignment="1">
      <alignment vertical="top" wrapText="1"/>
    </xf>
    <xf numFmtId="0" fontId="8" fillId="0" borderId="0" xfId="0" applyFont="1" applyAlignment="1">
      <alignment horizontal="right" wrapText="1"/>
    </xf>
    <xf numFmtId="0" fontId="35" fillId="5" borderId="0" xfId="0" applyFont="1" applyFill="1" applyAlignment="1">
      <alignment horizontal="center" vertical="center" wrapText="1"/>
    </xf>
    <xf numFmtId="0" fontId="35" fillId="0" borderId="0" xfId="0" applyFont="1" applyAlignment="1">
      <alignment horizontal="center" vertical="center" wrapText="1"/>
    </xf>
    <xf numFmtId="0" fontId="36" fillId="0" borderId="0" xfId="0" applyFont="1" applyAlignment="1">
      <alignment horizontal="center" vertical="center" wrapText="1"/>
    </xf>
    <xf numFmtId="0" fontId="31" fillId="0" borderId="0" xfId="0" applyFont="1" applyAlignment="1">
      <alignment horizontal="left" vertical="top" wrapText="1"/>
    </xf>
    <xf numFmtId="0" fontId="19" fillId="0" borderId="0" xfId="0" applyFont="1" applyAlignment="1">
      <alignment horizontal="center" vertical="center" wrapText="1"/>
    </xf>
    <xf numFmtId="2" fontId="16" fillId="0" borderId="0" xfId="0" applyNumberFormat="1" applyFont="1" applyAlignment="1">
      <alignment horizontal="center" vertical="center" wrapText="1"/>
    </xf>
    <xf numFmtId="2" fontId="33" fillId="0" borderId="0" xfId="0" applyNumberFormat="1" applyFont="1" applyAlignment="1">
      <alignment horizontal="center" vertical="center" wrapText="1"/>
    </xf>
    <xf numFmtId="168" fontId="3" fillId="0" borderId="0" xfId="0" applyNumberFormat="1" applyFont="1" applyAlignment="1">
      <alignment horizontal="center" vertical="center"/>
    </xf>
    <xf numFmtId="0" fontId="5" fillId="5" borderId="80" xfId="0" applyFont="1" applyFill="1" applyBorder="1" applyAlignment="1">
      <alignment horizontal="center" vertical="center" wrapText="1"/>
    </xf>
    <xf numFmtId="0" fontId="0" fillId="0" borderId="0" xfId="0" applyAlignment="1">
      <alignment horizontal="center"/>
    </xf>
    <xf numFmtId="0" fontId="12" fillId="4" borderId="13" xfId="0" applyFont="1" applyFill="1" applyBorder="1" applyAlignment="1" applyProtection="1">
      <alignment horizontal="center" vertical="center" wrapText="1"/>
      <protection locked="0"/>
    </xf>
    <xf numFmtId="14" fontId="9" fillId="4" borderId="34" xfId="0" applyNumberFormat="1" applyFont="1" applyFill="1" applyBorder="1" applyAlignment="1" applyProtection="1">
      <alignment horizontal="center" vertical="top" wrapText="1"/>
      <protection locked="0"/>
    </xf>
    <xf numFmtId="14" fontId="9" fillId="4" borderId="36" xfId="0" applyNumberFormat="1" applyFont="1" applyFill="1" applyBorder="1" applyAlignment="1" applyProtection="1">
      <alignment horizontal="center" vertical="top" wrapText="1"/>
      <protection locked="0"/>
    </xf>
    <xf numFmtId="0" fontId="41" fillId="4" borderId="93" xfId="0" applyFont="1" applyFill="1" applyBorder="1" applyAlignment="1" applyProtection="1">
      <alignment horizontal="center" vertical="center" wrapText="1"/>
      <protection locked="0"/>
    </xf>
    <xf numFmtId="0" fontId="12" fillId="0" borderId="94" xfId="0" applyFont="1" applyBorder="1" applyAlignment="1">
      <alignment horizontal="center"/>
    </xf>
    <xf numFmtId="2" fontId="41" fillId="4" borderId="23" xfId="0" applyNumberFormat="1" applyFont="1" applyFill="1" applyBorder="1" applyAlignment="1" applyProtection="1">
      <alignment horizontal="center" vertical="center" wrapText="1"/>
      <protection locked="0"/>
    </xf>
    <xf numFmtId="0" fontId="12" fillId="0" borderId="87" xfId="0" applyFont="1" applyBorder="1" applyAlignment="1">
      <alignment horizontal="center"/>
    </xf>
    <xf numFmtId="2" fontId="44" fillId="4" borderId="27" xfId="0" applyNumberFormat="1" applyFont="1" applyFill="1" applyBorder="1" applyAlignment="1" applyProtection="1">
      <alignment horizontal="center" vertical="center" wrapText="1"/>
      <protection locked="0"/>
    </xf>
    <xf numFmtId="0" fontId="12" fillId="5" borderId="76" xfId="0" applyFont="1" applyFill="1" applyBorder="1" applyAlignment="1">
      <alignment horizontal="center"/>
    </xf>
    <xf numFmtId="168" fontId="9" fillId="5" borderId="92" xfId="0" applyNumberFormat="1" applyFont="1" applyFill="1" applyBorder="1" applyAlignment="1">
      <alignment horizontal="center" vertical="center"/>
    </xf>
    <xf numFmtId="0" fontId="12" fillId="5" borderId="84" xfId="0" applyFont="1" applyFill="1" applyBorder="1" applyAlignment="1">
      <alignment horizontal="center"/>
    </xf>
    <xf numFmtId="168" fontId="45" fillId="5" borderId="92" xfId="0" applyNumberFormat="1" applyFont="1" applyFill="1" applyBorder="1" applyAlignment="1">
      <alignment horizontal="center" vertical="center"/>
    </xf>
    <xf numFmtId="168" fontId="9" fillId="0" borderId="4" xfId="0" applyNumberFormat="1" applyFont="1" applyBorder="1" applyAlignment="1">
      <alignment horizontal="center" vertical="center"/>
    </xf>
    <xf numFmtId="9" fontId="9" fillId="5" borderId="45" xfId="2" applyFont="1" applyFill="1" applyBorder="1" applyAlignment="1" applyProtection="1">
      <alignment horizontal="center" vertical="center" wrapText="1"/>
    </xf>
    <xf numFmtId="44" fontId="45" fillId="5" borderId="29" xfId="1" applyFont="1" applyFill="1" applyBorder="1" applyAlignment="1" applyProtection="1">
      <alignment horizontal="center" vertical="center"/>
    </xf>
    <xf numFmtId="168" fontId="9" fillId="0" borderId="62" xfId="0" applyNumberFormat="1" applyFont="1" applyBorder="1" applyAlignment="1">
      <alignment horizontal="center" vertical="center"/>
    </xf>
    <xf numFmtId="9" fontId="9" fillId="5" borderId="63" xfId="2" applyFont="1" applyFill="1" applyBorder="1" applyAlignment="1" applyProtection="1">
      <alignment horizontal="center" vertical="center" wrapText="1"/>
    </xf>
    <xf numFmtId="44" fontId="45" fillId="5" borderId="25" xfId="1" applyFont="1" applyFill="1" applyBorder="1" applyAlignment="1" applyProtection="1">
      <alignment horizontal="center" vertical="center"/>
    </xf>
    <xf numFmtId="168" fontId="9" fillId="0" borderId="5" xfId="0" applyNumberFormat="1" applyFont="1" applyBorder="1" applyAlignment="1">
      <alignment horizontal="center" vertical="center"/>
    </xf>
    <xf numFmtId="9" fontId="9" fillId="5" borderId="46" xfId="2" applyFont="1" applyFill="1" applyBorder="1" applyAlignment="1" applyProtection="1">
      <alignment horizontal="center" vertical="center" wrapText="1"/>
    </xf>
    <xf numFmtId="44" fontId="45" fillId="5" borderId="30" xfId="1" applyFont="1" applyFill="1" applyBorder="1" applyAlignment="1" applyProtection="1">
      <alignment horizontal="center" vertical="center"/>
    </xf>
    <xf numFmtId="2" fontId="9" fillId="4" borderId="94" xfId="0" applyNumberFormat="1" applyFont="1" applyFill="1" applyBorder="1" applyAlignment="1" applyProtection="1">
      <alignment vertical="center"/>
      <protection locked="0"/>
    </xf>
    <xf numFmtId="170" fontId="9" fillId="4" borderId="108" xfId="1" applyNumberFormat="1" applyFont="1" applyFill="1" applyBorder="1" applyAlignment="1" applyProtection="1">
      <alignment vertical="center"/>
      <protection locked="0"/>
    </xf>
    <xf numFmtId="168" fontId="9" fillId="0" borderId="108" xfId="0" applyNumberFormat="1" applyFont="1" applyBorder="1" applyAlignment="1">
      <alignment horizontal="center" vertical="center"/>
    </xf>
    <xf numFmtId="9" fontId="9" fillId="5" borderId="87" xfId="2" applyFont="1" applyFill="1" applyBorder="1" applyAlignment="1" applyProtection="1">
      <alignment horizontal="center" vertical="center" wrapText="1"/>
    </xf>
    <xf numFmtId="44" fontId="45" fillId="5" borderId="13" xfId="1" applyFont="1" applyFill="1" applyBorder="1" applyAlignment="1" applyProtection="1">
      <alignment horizontal="center" vertical="center"/>
    </xf>
    <xf numFmtId="0" fontId="0" fillId="5" borderId="13" xfId="0" applyFill="1" applyBorder="1" applyAlignment="1">
      <alignment horizontal="center" vertical="center" wrapText="1"/>
    </xf>
    <xf numFmtId="0" fontId="9" fillId="0" borderId="0" xfId="0" applyFont="1" applyAlignment="1">
      <alignment horizontal="left" vertical="top" wrapText="1"/>
    </xf>
    <xf numFmtId="44" fontId="12" fillId="0" borderId="42" xfId="0" applyNumberFormat="1" applyFont="1" applyBorder="1" applyAlignment="1">
      <alignment horizontal="left"/>
    </xf>
    <xf numFmtId="44" fontId="9" fillId="0" borderId="44" xfId="1" applyFont="1" applyBorder="1" applyProtection="1"/>
    <xf numFmtId="44" fontId="12" fillId="0" borderId="44" xfId="0" applyNumberFormat="1" applyFont="1" applyBorder="1"/>
    <xf numFmtId="164" fontId="9" fillId="3" borderId="44" xfId="0" applyNumberFormat="1" applyFont="1" applyFill="1" applyBorder="1"/>
    <xf numFmtId="44" fontId="12" fillId="0" borderId="69" xfId="0" applyNumberFormat="1" applyFont="1" applyBorder="1"/>
    <xf numFmtId="0" fontId="9" fillId="4" borderId="0" xfId="0" applyFont="1" applyFill="1" applyAlignment="1" applyProtection="1">
      <alignment horizontal="left" vertical="center" wrapText="1" readingOrder="1"/>
      <protection locked="0"/>
    </xf>
    <xf numFmtId="10" fontId="9" fillId="4" borderId="7" xfId="0" applyNumberFormat="1" applyFont="1" applyFill="1" applyBorder="1" applyAlignment="1" applyProtection="1">
      <alignment horizontal="right" vertical="center" wrapText="1" readingOrder="1"/>
      <protection locked="0"/>
    </xf>
    <xf numFmtId="0" fontId="4" fillId="0" borderId="38" xfId="0" applyFont="1" applyBorder="1" applyAlignment="1">
      <alignment vertical="top" wrapText="1"/>
    </xf>
    <xf numFmtId="0" fontId="9" fillId="0" borderId="0" xfId="0" applyFont="1"/>
    <xf numFmtId="0" fontId="9" fillId="0" borderId="0" xfId="0" applyFont="1" applyAlignment="1">
      <alignment wrapText="1"/>
    </xf>
    <xf numFmtId="44" fontId="9" fillId="0" borderId="0" xfId="1" applyFont="1" applyFill="1" applyProtection="1"/>
    <xf numFmtId="0" fontId="9" fillId="0" borderId="38" xfId="0" applyFont="1" applyBorder="1" applyAlignment="1">
      <alignment horizontal="left" vertical="center" wrapText="1" indent="1"/>
    </xf>
    <xf numFmtId="0" fontId="9" fillId="0" borderId="0" xfId="0" applyFont="1" applyAlignment="1">
      <alignment horizontal="left" vertical="center" wrapText="1"/>
    </xf>
    <xf numFmtId="0" fontId="9" fillId="0" borderId="0" xfId="0" applyFont="1" applyAlignment="1">
      <alignment vertical="center" wrapText="1"/>
    </xf>
    <xf numFmtId="0" fontId="9" fillId="0" borderId="39" xfId="0" applyFont="1" applyBorder="1" applyAlignment="1">
      <alignment vertical="center" wrapText="1"/>
    </xf>
    <xf numFmtId="0" fontId="9" fillId="0" borderId="0" xfId="0" applyFont="1" applyAlignment="1">
      <alignment horizontal="left" vertical="center" wrapText="1" indent="1"/>
    </xf>
    <xf numFmtId="0" fontId="9" fillId="0" borderId="39" xfId="0" applyFont="1" applyBorder="1" applyAlignment="1">
      <alignment horizontal="left" vertical="center" wrapText="1" indent="1"/>
    </xf>
    <xf numFmtId="44" fontId="9" fillId="0" borderId="0" xfId="1" applyFont="1" applyProtection="1"/>
    <xf numFmtId="0" fontId="9" fillId="0" borderId="0" xfId="0" applyFont="1" applyAlignment="1">
      <alignment horizontal="left" vertical="center"/>
    </xf>
    <xf numFmtId="0" fontId="9" fillId="0" borderId="38" xfId="0" applyFont="1" applyBorder="1" applyAlignment="1">
      <alignment horizontal="left" vertical="center" wrapText="1"/>
    </xf>
    <xf numFmtId="44" fontId="9" fillId="0" borderId="0" xfId="1" applyFont="1" applyAlignment="1" applyProtection="1">
      <alignment horizontal="left" vertical="center"/>
    </xf>
    <xf numFmtId="0" fontId="9" fillId="0" borderId="11" xfId="0" applyFont="1" applyBorder="1" applyAlignment="1" applyProtection="1">
      <alignment horizontal="left" vertical="center" wrapText="1"/>
      <protection locked="0"/>
    </xf>
    <xf numFmtId="0" fontId="9" fillId="0" borderId="73" xfId="0" applyFont="1" applyBorder="1" applyAlignment="1" applyProtection="1">
      <alignment horizontal="left" vertical="center" wrapText="1"/>
      <protection locked="0"/>
    </xf>
    <xf numFmtId="0" fontId="9" fillId="5" borderId="27" xfId="0" applyFont="1" applyFill="1" applyBorder="1" applyAlignment="1" applyProtection="1">
      <alignment horizontal="left" vertical="center" wrapText="1"/>
      <protection locked="0"/>
    </xf>
    <xf numFmtId="0" fontId="9" fillId="5" borderId="109" xfId="0" applyFont="1" applyFill="1" applyBorder="1" applyAlignment="1" applyProtection="1">
      <alignment horizontal="left" vertical="center" wrapText="1"/>
      <protection locked="0"/>
    </xf>
    <xf numFmtId="0" fontId="12" fillId="0" borderId="24" xfId="0" applyFont="1" applyBorder="1" applyAlignment="1">
      <alignment vertical="center"/>
    </xf>
    <xf numFmtId="0" fontId="5" fillId="0" borderId="24" xfId="0" applyFont="1" applyBorder="1" applyAlignment="1">
      <alignment vertical="center"/>
    </xf>
    <xf numFmtId="0" fontId="12" fillId="4" borderId="24" xfId="0" applyFont="1" applyFill="1" applyBorder="1" applyAlignment="1">
      <alignment vertical="center"/>
    </xf>
    <xf numFmtId="0" fontId="12" fillId="0" borderId="24" xfId="0" applyFont="1" applyBorder="1"/>
    <xf numFmtId="0" fontId="12" fillId="4" borderId="24" xfId="0" applyFont="1" applyFill="1" applyBorder="1"/>
    <xf numFmtId="0" fontId="0" fillId="0" borderId="0" xfId="0" applyAlignment="1">
      <alignment horizontal="right" vertical="center"/>
      <extLst>
        <ext xmlns:xfpb="http://schemas.microsoft.com/office/spreadsheetml/2022/featurepropertybag" uri="{C7286773-470A-42A8-94C5-96B5CB345126}">
          <xfpb:xfComplement i="0"/>
        </ext>
      </extLst>
    </xf>
    <xf numFmtId="0" fontId="12" fillId="0" borderId="0" xfId="0" applyFont="1" applyAlignment="1">
      <alignment horizontal="right" vertical="center"/>
    </xf>
    <xf numFmtId="0" fontId="0" fillId="0" borderId="7" xfId="0" applyBorder="1" applyAlignment="1">
      <alignment vertical="center" wrapText="1"/>
    </xf>
    <xf numFmtId="0" fontId="5" fillId="0" borderId="0" xfId="0" applyFont="1" applyAlignment="1">
      <alignment horizontal="center" vertical="center" wrapText="1" readingOrder="1"/>
    </xf>
    <xf numFmtId="44" fontId="15" fillId="4" borderId="29" xfId="1" applyFont="1" applyFill="1" applyBorder="1" applyAlignment="1" applyProtection="1">
      <alignment horizontal="center" vertical="center"/>
      <protection locked="0"/>
    </xf>
    <xf numFmtId="44" fontId="15" fillId="4" borderId="13" xfId="1" applyFont="1" applyFill="1" applyBorder="1" applyAlignment="1" applyProtection="1">
      <alignment horizontal="center" vertical="center"/>
      <protection locked="0"/>
    </xf>
    <xf numFmtId="0" fontId="9" fillId="0" borderId="0" xfId="0" applyFont="1" applyAlignment="1">
      <alignment horizontal="right" wrapText="1"/>
    </xf>
    <xf numFmtId="0" fontId="9" fillId="0" borderId="0" xfId="0" applyFont="1" applyAlignment="1">
      <alignment horizontal="left" vertical="center" wrapText="1" readingOrder="1"/>
    </xf>
    <xf numFmtId="0" fontId="9" fillId="0" borderId="0" xfId="0" applyFont="1" applyAlignment="1">
      <alignment vertical="center"/>
    </xf>
    <xf numFmtId="0" fontId="9" fillId="0" borderId="39" xfId="0" applyFont="1" applyBorder="1" applyAlignment="1">
      <alignment vertical="center"/>
    </xf>
    <xf numFmtId="0" fontId="29" fillId="4" borderId="14" xfId="0" applyFont="1" applyFill="1" applyBorder="1" applyAlignment="1" applyProtection="1">
      <alignment horizontal="center" vertical="center"/>
      <protection locked="0"/>
    </xf>
    <xf numFmtId="0" fontId="29" fillId="4" borderId="17" xfId="0" applyFont="1" applyFill="1" applyBorder="1" applyAlignment="1" applyProtection="1">
      <alignment horizontal="center" vertical="center"/>
      <protection locked="0"/>
    </xf>
    <xf numFmtId="0" fontId="29" fillId="4" borderId="18" xfId="0" applyFont="1" applyFill="1" applyBorder="1" applyAlignment="1" applyProtection="1">
      <alignment horizontal="center" vertical="center"/>
      <protection locked="0"/>
    </xf>
    <xf numFmtId="0" fontId="9" fillId="0" borderId="38" xfId="0" applyFont="1" applyBorder="1" applyAlignment="1">
      <alignment horizontal="left" vertical="top" wrapText="1"/>
    </xf>
    <xf numFmtId="0" fontId="9" fillId="0" borderId="0" xfId="0" applyFont="1" applyAlignment="1">
      <alignment horizontal="left" vertical="top" wrapText="1"/>
    </xf>
    <xf numFmtId="0" fontId="9" fillId="0" borderId="39" xfId="0" applyFont="1" applyBorder="1" applyAlignment="1">
      <alignment horizontal="left" vertical="top" wrapText="1"/>
    </xf>
    <xf numFmtId="0" fontId="39" fillId="0" borderId="21" xfId="0" applyFont="1" applyBorder="1" applyAlignment="1" applyProtection="1">
      <alignment horizontal="center" vertical="top" wrapText="1"/>
      <protection locked="0"/>
    </xf>
    <xf numFmtId="0" fontId="39" fillId="0" borderId="22" xfId="0" applyFont="1" applyBorder="1" applyAlignment="1" applyProtection="1">
      <alignment horizontal="center" vertical="top" wrapText="1"/>
      <protection locked="0"/>
    </xf>
    <xf numFmtId="0" fontId="39" fillId="0" borderId="27" xfId="0" applyFont="1" applyBorder="1" applyAlignment="1" applyProtection="1">
      <alignment horizontal="center" vertical="top" wrapText="1"/>
      <protection locked="0"/>
    </xf>
    <xf numFmtId="0" fontId="25" fillId="2" borderId="14" xfId="0" applyFont="1" applyFill="1" applyBorder="1" applyAlignment="1">
      <alignment horizontal="center" wrapText="1"/>
    </xf>
    <xf numFmtId="0" fontId="25" fillId="2" borderId="17" xfId="0" applyFont="1" applyFill="1" applyBorder="1" applyAlignment="1">
      <alignment horizontal="center" wrapText="1"/>
    </xf>
    <xf numFmtId="0" fontId="5" fillId="0" borderId="55" xfId="0" applyFont="1" applyBorder="1" applyAlignment="1">
      <alignment horizontal="left" vertical="center" wrapText="1"/>
    </xf>
    <xf numFmtId="0" fontId="5" fillId="0" borderId="36" xfId="0" applyFont="1" applyBorder="1" applyAlignment="1">
      <alignment horizontal="left" vertical="center" wrapText="1"/>
    </xf>
    <xf numFmtId="0" fontId="12" fillId="0" borderId="33" xfId="0" applyFont="1" applyBorder="1" applyAlignment="1">
      <alignment horizontal="left" vertical="center"/>
    </xf>
    <xf numFmtId="0" fontId="12" fillId="0" borderId="19" xfId="0" applyFont="1" applyBorder="1" applyAlignment="1">
      <alignment horizontal="left" vertical="center"/>
    </xf>
    <xf numFmtId="0" fontId="12" fillId="0" borderId="75" xfId="0" applyFont="1" applyBorder="1" applyAlignment="1">
      <alignment horizontal="left" vertical="center"/>
    </xf>
    <xf numFmtId="168" fontId="9" fillId="13" borderId="34" xfId="0" applyNumberFormat="1" applyFont="1" applyFill="1" applyBorder="1" applyAlignment="1">
      <alignment horizontal="center" vertical="center"/>
    </xf>
    <xf numFmtId="168" fontId="9" fillId="13" borderId="35" xfId="0" applyNumberFormat="1" applyFont="1" applyFill="1" applyBorder="1" applyAlignment="1">
      <alignment horizontal="center" vertical="center"/>
    </xf>
    <xf numFmtId="168" fontId="9" fillId="13" borderId="36" xfId="0" applyNumberFormat="1" applyFont="1" applyFill="1" applyBorder="1" applyAlignment="1">
      <alignment horizontal="center" vertical="center"/>
    </xf>
    <xf numFmtId="168" fontId="9" fillId="13" borderId="37" xfId="0" applyNumberFormat="1" applyFont="1" applyFill="1" applyBorder="1" applyAlignment="1">
      <alignment horizontal="center" vertical="center"/>
    </xf>
    <xf numFmtId="40" fontId="9" fillId="4" borderId="51" xfId="1" applyNumberFormat="1" applyFont="1" applyFill="1" applyBorder="1" applyAlignment="1" applyProtection="1">
      <alignment horizontal="center" vertical="center"/>
      <protection locked="0"/>
    </xf>
    <xf numFmtId="40" fontId="9" fillId="4" borderId="54" xfId="1" applyNumberFormat="1" applyFont="1" applyFill="1" applyBorder="1" applyAlignment="1" applyProtection="1">
      <alignment horizontal="center" vertical="center"/>
      <protection locked="0"/>
    </xf>
    <xf numFmtId="0" fontId="9" fillId="0" borderId="0" xfId="0" applyFont="1" applyAlignment="1" applyProtection="1">
      <alignment horizontal="right" wrapText="1"/>
      <protection locked="0"/>
    </xf>
    <xf numFmtId="0" fontId="5" fillId="5" borderId="64" xfId="0" applyFont="1" applyFill="1" applyBorder="1" applyAlignment="1">
      <alignment horizontal="center" vertical="center" wrapText="1"/>
    </xf>
    <xf numFmtId="0" fontId="5" fillId="5" borderId="8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9" fillId="5" borderId="50" xfId="0" applyFont="1" applyFill="1" applyBorder="1" applyAlignment="1">
      <alignment horizontal="center" vertical="center" wrapText="1"/>
    </xf>
    <xf numFmtId="0" fontId="19" fillId="5" borderId="39" xfId="0" applyFont="1" applyFill="1" applyBorder="1" applyAlignment="1">
      <alignment horizontal="center" vertical="center" wrapText="1"/>
    </xf>
    <xf numFmtId="0" fontId="19" fillId="5" borderId="26" xfId="0" applyFont="1" applyFill="1" applyBorder="1" applyAlignment="1">
      <alignment horizontal="center" vertical="center" wrapText="1"/>
    </xf>
    <xf numFmtId="0" fontId="19" fillId="5" borderId="82" xfId="0" applyFont="1" applyFill="1" applyBorder="1" applyAlignment="1">
      <alignment horizontal="center" vertical="center" wrapText="1"/>
    </xf>
    <xf numFmtId="0" fontId="29" fillId="4" borderId="52" xfId="0" applyFont="1" applyFill="1" applyBorder="1" applyAlignment="1" applyProtection="1">
      <alignment horizontal="left" vertical="center"/>
      <protection locked="0"/>
    </xf>
    <xf numFmtId="0" fontId="29" fillId="4" borderId="95" xfId="0" applyFont="1" applyFill="1" applyBorder="1" applyAlignment="1" applyProtection="1">
      <alignment horizontal="left" vertical="center"/>
      <protection locked="0"/>
    </xf>
    <xf numFmtId="0" fontId="29" fillId="4" borderId="24" xfId="0" applyFont="1" applyFill="1" applyBorder="1" applyAlignment="1" applyProtection="1">
      <alignment horizontal="left" vertical="center"/>
      <protection locked="0"/>
    </xf>
    <xf numFmtId="0" fontId="29" fillId="4" borderId="101" xfId="0" applyFont="1" applyFill="1" applyBorder="1" applyAlignment="1" applyProtection="1">
      <alignment horizontal="left" vertical="center"/>
      <protection locked="0"/>
    </xf>
    <xf numFmtId="0" fontId="5" fillId="5" borderId="65" xfId="0" applyFont="1" applyFill="1" applyBorder="1" applyAlignment="1">
      <alignment horizontal="center" vertical="center" wrapText="1"/>
    </xf>
    <xf numFmtId="0" fontId="12" fillId="4" borderId="51" xfId="0" applyFont="1" applyFill="1" applyBorder="1" applyAlignment="1" applyProtection="1">
      <alignment horizontal="center" wrapText="1"/>
      <protection locked="0"/>
    </xf>
    <xf numFmtId="0" fontId="12" fillId="4" borderId="96" xfId="0" applyFont="1" applyFill="1" applyBorder="1" applyAlignment="1" applyProtection="1">
      <alignment horizontal="center" wrapText="1"/>
      <protection locked="0"/>
    </xf>
    <xf numFmtId="0" fontId="12" fillId="4" borderId="102" xfId="0" applyFont="1" applyFill="1" applyBorder="1" applyAlignment="1" applyProtection="1">
      <alignment horizontal="center" wrapText="1"/>
      <protection locked="0"/>
    </xf>
    <xf numFmtId="0" fontId="19" fillId="5" borderId="64" xfId="0" applyFont="1" applyFill="1" applyBorder="1" applyAlignment="1">
      <alignment horizontal="center" vertical="center" wrapText="1"/>
    </xf>
    <xf numFmtId="0" fontId="19" fillId="5" borderId="80" xfId="0" applyFont="1" applyFill="1" applyBorder="1" applyAlignment="1">
      <alignment horizontal="center" vertical="center" wrapText="1"/>
    </xf>
    <xf numFmtId="0" fontId="19" fillId="5" borderId="81" xfId="0" applyFont="1" applyFill="1" applyBorder="1" applyAlignment="1">
      <alignment horizontal="center" vertical="center" wrapText="1"/>
    </xf>
    <xf numFmtId="2" fontId="9" fillId="4" borderId="47" xfId="0" applyNumberFormat="1" applyFont="1" applyFill="1" applyBorder="1" applyAlignment="1" applyProtection="1">
      <alignment horizontal="center" vertical="center"/>
      <protection locked="0"/>
    </xf>
    <xf numFmtId="2" fontId="9" fillId="4" borderId="61" xfId="0" applyNumberFormat="1" applyFont="1" applyFill="1" applyBorder="1" applyAlignment="1" applyProtection="1">
      <alignment horizontal="center" vertical="center"/>
      <protection locked="0"/>
    </xf>
    <xf numFmtId="2" fontId="9" fillId="4" borderId="48" xfId="0" applyNumberFormat="1" applyFont="1" applyFill="1" applyBorder="1" applyAlignment="1" applyProtection="1">
      <alignment horizontal="center" vertical="center"/>
      <protection locked="0"/>
    </xf>
    <xf numFmtId="170" fontId="9" fillId="4" borderId="4" xfId="1" applyNumberFormat="1" applyFont="1" applyFill="1" applyBorder="1" applyAlignment="1" applyProtection="1">
      <alignment horizontal="center" vertical="center"/>
      <protection locked="0"/>
    </xf>
    <xf numFmtId="170" fontId="9" fillId="4" borderId="62" xfId="1" applyNumberFormat="1" applyFont="1" applyFill="1" applyBorder="1" applyAlignment="1" applyProtection="1">
      <alignment horizontal="center" vertical="center"/>
      <protection locked="0"/>
    </xf>
    <xf numFmtId="170" fontId="9" fillId="4" borderId="5" xfId="1" applyNumberFormat="1" applyFont="1" applyFill="1" applyBorder="1" applyAlignment="1" applyProtection="1">
      <alignment horizontal="center" vertical="center"/>
      <protection locked="0"/>
    </xf>
    <xf numFmtId="0" fontId="9" fillId="0" borderId="33" xfId="0" applyFont="1" applyBorder="1" applyAlignment="1">
      <alignment horizontal="left" wrapText="1"/>
    </xf>
    <xf numFmtId="0" fontId="9" fillId="0" borderId="19" xfId="0" applyFont="1" applyBorder="1" applyAlignment="1">
      <alignment horizontal="left" wrapText="1"/>
    </xf>
    <xf numFmtId="0" fontId="9" fillId="0" borderId="20" xfId="0" applyFont="1" applyBorder="1" applyAlignment="1">
      <alignment horizontal="left" wrapText="1"/>
    </xf>
    <xf numFmtId="0" fontId="23" fillId="2" borderId="17" xfId="0" applyFont="1" applyFill="1" applyBorder="1" applyAlignment="1">
      <alignment horizontal="left" vertical="center" wrapText="1"/>
    </xf>
    <xf numFmtId="0" fontId="23" fillId="2" borderId="18" xfId="0" applyFont="1" applyFill="1" applyBorder="1" applyAlignment="1">
      <alignment horizontal="left" vertical="center" wrapText="1"/>
    </xf>
    <xf numFmtId="0" fontId="27" fillId="2" borderId="17" xfId="0" applyFont="1" applyFill="1" applyBorder="1" applyAlignment="1">
      <alignment horizontal="center" vertical="center" wrapText="1"/>
    </xf>
    <xf numFmtId="0" fontId="19" fillId="5" borderId="65" xfId="0" applyFont="1" applyFill="1" applyBorder="1" applyAlignment="1">
      <alignment horizontal="center" vertical="center" wrapText="1"/>
    </xf>
    <xf numFmtId="0" fontId="29" fillId="0" borderId="21" xfId="0" applyFont="1" applyBorder="1" applyAlignment="1">
      <alignment horizontal="left" vertical="top"/>
    </xf>
    <xf numFmtId="0" fontId="29" fillId="0" borderId="22" xfId="0" applyFont="1" applyBorder="1" applyAlignment="1">
      <alignment horizontal="left" vertical="top"/>
    </xf>
    <xf numFmtId="0" fontId="29" fillId="0" borderId="23" xfId="0" applyFont="1" applyBorder="1" applyAlignment="1">
      <alignment horizontal="left" vertical="top"/>
    </xf>
    <xf numFmtId="0" fontId="5" fillId="0" borderId="12" xfId="0" applyFont="1" applyBorder="1" applyAlignment="1">
      <alignment horizontal="left" vertical="center" wrapText="1"/>
    </xf>
    <xf numFmtId="0" fontId="5" fillId="0" borderId="24" xfId="0" applyFont="1" applyBorder="1" applyAlignment="1">
      <alignment horizontal="left" vertical="center" wrapText="1"/>
    </xf>
    <xf numFmtId="0" fontId="43" fillId="4" borderId="24" xfId="4" applyFont="1" applyFill="1" applyBorder="1" applyAlignment="1" applyProtection="1">
      <alignment horizontal="left" vertical="center" wrapText="1"/>
      <protection locked="0"/>
    </xf>
    <xf numFmtId="0" fontId="9" fillId="4" borderId="24" xfId="0" applyFont="1" applyFill="1" applyBorder="1" applyAlignment="1" applyProtection="1">
      <alignment horizontal="left" vertical="center" wrapText="1"/>
      <protection locked="0"/>
    </xf>
    <xf numFmtId="0" fontId="41" fillId="4" borderId="24" xfId="0" applyFont="1" applyFill="1" applyBorder="1" applyAlignment="1" applyProtection="1">
      <alignment horizontal="left" vertical="center" wrapText="1"/>
      <protection locked="0"/>
    </xf>
    <xf numFmtId="0" fontId="19" fillId="5" borderId="53"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5" fillId="13" borderId="64" xfId="0" applyFont="1" applyFill="1" applyBorder="1" applyAlignment="1">
      <alignment horizontal="center" vertical="center" wrapText="1"/>
    </xf>
    <xf numFmtId="0" fontId="5" fillId="13" borderId="65" xfId="0" applyFont="1" applyFill="1" applyBorder="1" applyAlignment="1">
      <alignment horizontal="center" vertical="center" wrapText="1"/>
    </xf>
    <xf numFmtId="0" fontId="17" fillId="2" borderId="33" xfId="0" applyFont="1" applyFill="1" applyBorder="1" applyAlignment="1">
      <alignment horizontal="center" vertical="center" wrapText="1"/>
    </xf>
    <xf numFmtId="0" fontId="17" fillId="2" borderId="88" xfId="0" applyFont="1" applyFill="1" applyBorder="1" applyAlignment="1">
      <alignment horizontal="center" vertical="center" wrapText="1"/>
    </xf>
    <xf numFmtId="0" fontId="17" fillId="2" borderId="89" xfId="0" applyFont="1" applyFill="1" applyBorder="1" applyAlignment="1">
      <alignment horizontal="center" vertical="center" wrapText="1"/>
    </xf>
    <xf numFmtId="0" fontId="9" fillId="4" borderId="34" xfId="0" applyFont="1" applyFill="1" applyBorder="1" applyAlignment="1" applyProtection="1">
      <alignment horizontal="left" vertical="center" wrapText="1"/>
      <protection locked="0"/>
    </xf>
    <xf numFmtId="167" fontId="12" fillId="4" borderId="24" xfId="0" applyNumberFormat="1" applyFont="1" applyFill="1" applyBorder="1" applyAlignment="1" applyProtection="1">
      <alignment horizontal="left" vertical="center" wrapText="1"/>
      <protection locked="0"/>
    </xf>
    <xf numFmtId="0" fontId="39" fillId="0" borderId="30" xfId="0" applyFont="1" applyBorder="1" applyAlignment="1">
      <alignment horizontal="left" vertical="center" wrapText="1"/>
    </xf>
    <xf numFmtId="0" fontId="39" fillId="0" borderId="82" xfId="0" applyFont="1" applyBorder="1" applyAlignment="1">
      <alignment horizontal="left" vertical="center" wrapText="1"/>
    </xf>
    <xf numFmtId="0" fontId="39" fillId="0" borderId="52" xfId="0" applyFont="1" applyBorder="1" applyAlignment="1">
      <alignment horizontal="left" vertical="center" wrapText="1"/>
    </xf>
    <xf numFmtId="0" fontId="39" fillId="0" borderId="53" xfId="0" applyFont="1" applyBorder="1" applyAlignment="1">
      <alignment horizontal="left" vertical="center" wrapText="1"/>
    </xf>
    <xf numFmtId="0" fontId="39" fillId="0" borderId="54" xfId="0" applyFont="1" applyBorder="1" applyAlignment="1">
      <alignment horizontal="left" vertical="center" wrapText="1"/>
    </xf>
    <xf numFmtId="0" fontId="39" fillId="0" borderId="37" xfId="0" applyFont="1" applyBorder="1" applyAlignment="1">
      <alignment horizontal="left" vertical="center" wrapText="1"/>
    </xf>
    <xf numFmtId="0" fontId="9" fillId="0" borderId="14" xfId="0" applyFont="1" applyBorder="1" applyAlignment="1">
      <alignment horizontal="left" vertical="center"/>
    </xf>
    <xf numFmtId="0" fontId="9" fillId="0" borderId="17" xfId="0" applyFont="1" applyBorder="1" applyAlignment="1">
      <alignment horizontal="left" vertical="center"/>
    </xf>
    <xf numFmtId="0" fontId="9" fillId="0" borderId="18" xfId="0" applyFont="1" applyBorder="1" applyAlignment="1">
      <alignment horizontal="left" vertical="center"/>
    </xf>
    <xf numFmtId="166" fontId="9" fillId="4" borderId="24" xfId="0" applyNumberFormat="1" applyFont="1" applyFill="1" applyBorder="1" applyAlignment="1" applyProtection="1">
      <alignment horizontal="left" vertical="center" wrapText="1"/>
      <protection locked="0"/>
    </xf>
    <xf numFmtId="44" fontId="37" fillId="5" borderId="31" xfId="1" applyFont="1" applyFill="1" applyBorder="1" applyAlignment="1" applyProtection="1">
      <alignment horizontal="center"/>
    </xf>
    <xf numFmtId="44" fontId="37" fillId="5" borderId="32" xfId="1" applyFont="1" applyFill="1" applyBorder="1" applyAlignment="1" applyProtection="1">
      <alignment horizontal="center"/>
    </xf>
    <xf numFmtId="0" fontId="17" fillId="2" borderId="18"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Alignment="1">
      <alignment horizontal="center" vertical="center" wrapText="1"/>
    </xf>
    <xf numFmtId="0" fontId="2" fillId="0" borderId="22" xfId="0" applyFont="1" applyBorder="1" applyAlignment="1">
      <alignment horizontal="center" vertical="center" wrapText="1"/>
    </xf>
    <xf numFmtId="0" fontId="5" fillId="5" borderId="14" xfId="0" applyFont="1" applyFill="1" applyBorder="1" applyAlignment="1">
      <alignment horizontal="center" wrapText="1"/>
    </xf>
    <xf numFmtId="0" fontId="5" fillId="5" borderId="18" xfId="0" applyFont="1" applyFill="1" applyBorder="1" applyAlignment="1">
      <alignment horizontal="center" wrapText="1"/>
    </xf>
    <xf numFmtId="168" fontId="46" fillId="5" borderId="77" xfId="0" applyNumberFormat="1" applyFont="1" applyFill="1" applyBorder="1" applyAlignment="1">
      <alignment horizontal="center" vertical="center"/>
    </xf>
    <xf numFmtId="168" fontId="46" fillId="5" borderId="18" xfId="0" applyNumberFormat="1" applyFont="1" applyFill="1" applyBorder="1" applyAlignment="1">
      <alignment horizontal="center" vertical="center"/>
    </xf>
    <xf numFmtId="0" fontId="42" fillId="4" borderId="14" xfId="0" applyFont="1" applyFill="1" applyBorder="1" applyAlignment="1" applyProtection="1">
      <alignment horizontal="center" wrapText="1"/>
      <protection locked="0"/>
    </xf>
    <xf numFmtId="0" fontId="42" fillId="4" borderId="17" xfId="0" applyFont="1" applyFill="1" applyBorder="1" applyAlignment="1" applyProtection="1">
      <alignment horizontal="center" wrapText="1"/>
      <protection locked="0"/>
    </xf>
    <xf numFmtId="0" fontId="42" fillId="4" borderId="18" xfId="0" applyFont="1" applyFill="1" applyBorder="1" applyAlignment="1" applyProtection="1">
      <alignment horizontal="center" wrapText="1"/>
      <protection locked="0"/>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12" fillId="4" borderId="60" xfId="0" applyFont="1" applyFill="1" applyBorder="1" applyAlignment="1" applyProtection="1">
      <alignment horizontal="left" wrapText="1"/>
      <protection locked="0"/>
    </xf>
    <xf numFmtId="0" fontId="12" fillId="4" borderId="34" xfId="0" applyFont="1" applyFill="1" applyBorder="1" applyAlignment="1" applyProtection="1">
      <alignment horizontal="left" wrapText="1"/>
      <protection locked="0"/>
    </xf>
    <xf numFmtId="0" fontId="12" fillId="4" borderId="35" xfId="0" applyFont="1" applyFill="1" applyBorder="1" applyAlignment="1" applyProtection="1">
      <alignment horizontal="left" wrapText="1"/>
      <protection locked="0"/>
    </xf>
    <xf numFmtId="168" fontId="9" fillId="4" borderId="34" xfId="0" applyNumberFormat="1" applyFont="1" applyFill="1" applyBorder="1" applyAlignment="1" applyProtection="1">
      <alignment horizontal="center" vertical="center"/>
      <protection locked="0"/>
    </xf>
    <xf numFmtId="168" fontId="9" fillId="4" borderId="36" xfId="0" applyNumberFormat="1" applyFont="1" applyFill="1" applyBorder="1" applyAlignment="1" applyProtection="1">
      <alignment horizontal="center" vertical="center"/>
      <protection locked="0"/>
    </xf>
    <xf numFmtId="0" fontId="29" fillId="4" borderId="36" xfId="0" applyFont="1" applyFill="1" applyBorder="1" applyAlignment="1" applyProtection="1">
      <alignment horizontal="left" vertical="center"/>
      <protection locked="0"/>
    </xf>
    <xf numFmtId="0" fontId="29" fillId="4" borderId="37" xfId="0" applyFont="1" applyFill="1" applyBorder="1" applyAlignment="1" applyProtection="1">
      <alignment horizontal="left" vertical="center"/>
      <protection locked="0"/>
    </xf>
    <xf numFmtId="0" fontId="47" fillId="5" borderId="36" xfId="0" applyFont="1" applyFill="1" applyBorder="1" applyAlignment="1">
      <alignment horizontal="center" vertical="center" wrapText="1"/>
    </xf>
    <xf numFmtId="0" fontId="41" fillId="4" borderId="17" xfId="0" applyFont="1" applyFill="1" applyBorder="1" applyAlignment="1" applyProtection="1">
      <alignment horizontal="left" vertical="top" wrapText="1"/>
      <protection locked="0"/>
    </xf>
    <xf numFmtId="0" fontId="41" fillId="4" borderId="18" xfId="0" applyFont="1" applyFill="1" applyBorder="1" applyAlignment="1" applyProtection="1">
      <alignment horizontal="left" vertical="top" wrapText="1"/>
      <protection locked="0"/>
    </xf>
    <xf numFmtId="0" fontId="12" fillId="5" borderId="84" xfId="0" applyFont="1" applyFill="1" applyBorder="1" applyAlignment="1">
      <alignment horizontal="center"/>
    </xf>
    <xf numFmtId="0" fontId="12" fillId="5" borderId="78" xfId="0" applyFont="1" applyFill="1" applyBorder="1" applyAlignment="1">
      <alignment horizontal="center"/>
    </xf>
    <xf numFmtId="0" fontId="42" fillId="5" borderId="90" xfId="0" applyFont="1" applyFill="1" applyBorder="1" applyAlignment="1">
      <alignment horizontal="center" vertical="center" wrapText="1"/>
    </xf>
    <xf numFmtId="0" fontId="42" fillId="5" borderId="91" xfId="0" applyFont="1" applyFill="1" applyBorder="1" applyAlignment="1">
      <alignment horizontal="center" vertical="center" wrapText="1"/>
    </xf>
    <xf numFmtId="0" fontId="42" fillId="5" borderId="31" xfId="0" applyFont="1" applyFill="1" applyBorder="1" applyAlignment="1">
      <alignment horizontal="center" wrapText="1"/>
    </xf>
    <xf numFmtId="0" fontId="42" fillId="5" borderId="86" xfId="0" applyFont="1" applyFill="1" applyBorder="1" applyAlignment="1">
      <alignment horizontal="center" wrapText="1"/>
    </xf>
    <xf numFmtId="0" fontId="6" fillId="0" borderId="0" xfId="0" applyFont="1" applyAlignment="1">
      <alignment horizontal="right" wrapText="1"/>
    </xf>
    <xf numFmtId="0" fontId="9" fillId="0" borderId="7" xfId="0" applyFont="1" applyBorder="1" applyAlignment="1">
      <alignment horizontal="left" vertical="center" wrapText="1" readingOrder="1"/>
    </xf>
    <xf numFmtId="0" fontId="9" fillId="0" borderId="0" xfId="0" applyFont="1" applyAlignment="1">
      <alignment horizontal="left" vertical="center" wrapText="1" readingOrder="1"/>
    </xf>
    <xf numFmtId="0" fontId="17" fillId="2" borderId="31" xfId="0" applyFont="1" applyFill="1" applyBorder="1" applyAlignment="1">
      <alignment horizontal="center" vertical="center" wrapText="1"/>
    </xf>
    <xf numFmtId="0" fontId="17" fillId="2" borderId="70"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2" fillId="0" borderId="58" xfId="0" applyFont="1" applyBorder="1" applyAlignment="1">
      <alignment horizontal="right" wrapText="1"/>
    </xf>
    <xf numFmtId="0" fontId="12" fillId="0" borderId="59" xfId="0" applyFont="1" applyBorder="1" applyAlignment="1">
      <alignment horizontal="right" wrapText="1"/>
    </xf>
    <xf numFmtId="0" fontId="12" fillId="0" borderId="68" xfId="0" applyFont="1" applyBorder="1" applyAlignment="1">
      <alignment horizontal="right" wrapText="1"/>
    </xf>
    <xf numFmtId="0" fontId="9" fillId="3" borderId="14" xfId="0" applyFont="1" applyFill="1" applyBorder="1" applyAlignment="1">
      <alignment horizontal="center" wrapText="1"/>
    </xf>
    <xf numFmtId="0" fontId="9" fillId="3" borderId="18" xfId="0" applyFont="1" applyFill="1" applyBorder="1" applyAlignment="1">
      <alignment horizontal="center" wrapText="1"/>
    </xf>
    <xf numFmtId="0" fontId="12" fillId="0" borderId="67" xfId="0" applyFont="1" applyBorder="1" applyAlignment="1">
      <alignment horizontal="right" wrapText="1"/>
    </xf>
    <xf numFmtId="0" fontId="12" fillId="0" borderId="2" xfId="0" applyFont="1" applyBorder="1" applyAlignment="1">
      <alignment horizontal="right" wrapText="1"/>
    </xf>
    <xf numFmtId="0" fontId="12" fillId="0" borderId="6" xfId="0" applyFont="1" applyBorder="1" applyAlignment="1">
      <alignment horizontal="right" wrapText="1"/>
    </xf>
    <xf numFmtId="0" fontId="0" fillId="0" borderId="0" xfId="0" applyAlignment="1">
      <alignment horizontal="center"/>
    </xf>
    <xf numFmtId="44" fontId="49" fillId="5" borderId="14" xfId="0" applyNumberFormat="1" applyFont="1" applyFill="1" applyBorder="1" applyAlignment="1">
      <alignment horizontal="center" vertical="center"/>
    </xf>
    <xf numFmtId="44" fontId="49" fillId="5" borderId="18" xfId="0" applyNumberFormat="1" applyFont="1" applyFill="1" applyBorder="1" applyAlignment="1">
      <alignment horizontal="center" vertical="center"/>
    </xf>
    <xf numFmtId="0" fontId="9" fillId="5" borderId="0" xfId="0" applyFont="1" applyFill="1" applyAlignment="1">
      <alignment horizontal="center" vertical="center" wrapText="1" readingOrder="1"/>
    </xf>
    <xf numFmtId="0" fontId="9" fillId="5" borderId="39" xfId="0" applyFont="1" applyFill="1" applyBorder="1" applyAlignment="1">
      <alignment horizontal="center" vertical="center" wrapText="1" readingOrder="1"/>
    </xf>
    <xf numFmtId="0" fontId="12" fillId="4" borderId="34" xfId="0" applyFont="1" applyFill="1" applyBorder="1" applyAlignment="1" applyProtection="1">
      <alignment horizontal="center" wrapText="1"/>
      <protection locked="0"/>
    </xf>
    <xf numFmtId="0" fontId="12" fillId="4" borderId="100" xfId="0" applyFont="1" applyFill="1" applyBorder="1" applyAlignment="1" applyProtection="1">
      <alignment horizontal="center" wrapText="1"/>
      <protection locked="0"/>
    </xf>
    <xf numFmtId="0" fontId="9" fillId="0" borderId="14" xfId="0" applyFont="1" applyBorder="1" applyAlignment="1">
      <alignment horizontal="left" wrapText="1"/>
    </xf>
    <xf numFmtId="0" fontId="9" fillId="0" borderId="17" xfId="0" applyFont="1" applyBorder="1" applyAlignment="1">
      <alignment horizontal="left" wrapText="1"/>
    </xf>
    <xf numFmtId="0" fontId="9" fillId="0" borderId="18" xfId="0" applyFont="1" applyBorder="1" applyAlignment="1">
      <alignment horizontal="left" wrapText="1"/>
    </xf>
    <xf numFmtId="0" fontId="9" fillId="0" borderId="0" xfId="0" applyFont="1" applyAlignment="1">
      <alignment horizontal="left" vertical="center" wrapText="1"/>
    </xf>
    <xf numFmtId="0" fontId="9" fillId="0" borderId="39" xfId="0" applyFont="1" applyBorder="1" applyAlignment="1">
      <alignment horizontal="left" vertical="center" wrapText="1"/>
    </xf>
    <xf numFmtId="0" fontId="39" fillId="0" borderId="33" xfId="0" applyFont="1" applyBorder="1" applyAlignment="1" applyProtection="1">
      <alignment horizontal="left" vertical="top" wrapText="1"/>
      <protection locked="0"/>
    </xf>
    <xf numFmtId="0" fontId="39" fillId="0" borderId="19" xfId="0" applyFont="1" applyBorder="1" applyAlignment="1" applyProtection="1">
      <alignment horizontal="left" vertical="top" wrapText="1"/>
      <protection locked="0"/>
    </xf>
    <xf numFmtId="0" fontId="39" fillId="0" borderId="20" xfId="0" applyFont="1" applyBorder="1" applyAlignment="1" applyProtection="1">
      <alignment horizontal="left" vertical="top" wrapText="1"/>
      <protection locked="0"/>
    </xf>
    <xf numFmtId="0" fontId="9" fillId="0" borderId="0" xfId="0" applyFont="1" applyAlignment="1" applyProtection="1">
      <alignment horizontal="right" vertical="top"/>
      <protection locked="0"/>
    </xf>
    <xf numFmtId="0" fontId="9" fillId="0" borderId="39" xfId="0" applyFont="1" applyBorder="1" applyAlignment="1" applyProtection="1">
      <alignment horizontal="right" vertical="top"/>
      <protection locked="0"/>
    </xf>
    <xf numFmtId="0" fontId="9" fillId="0" borderId="22" xfId="0" applyFont="1" applyBorder="1" applyAlignment="1" applyProtection="1">
      <alignment horizontal="right" wrapText="1"/>
      <protection locked="0"/>
    </xf>
    <xf numFmtId="0" fontId="9" fillId="0" borderId="27" xfId="0" applyFont="1" applyBorder="1" applyAlignment="1" applyProtection="1">
      <alignment horizontal="right" wrapText="1"/>
      <protection locked="0"/>
    </xf>
    <xf numFmtId="0" fontId="5" fillId="13" borderId="80" xfId="0" applyFont="1" applyFill="1" applyBorder="1" applyAlignment="1">
      <alignment horizontal="center" vertical="center" wrapText="1"/>
    </xf>
    <xf numFmtId="0" fontId="9" fillId="0" borderId="38"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97" xfId="0" applyFont="1" applyBorder="1" applyAlignment="1">
      <alignment horizontal="justify" vertical="center" wrapText="1"/>
    </xf>
    <xf numFmtId="0" fontId="39" fillId="0" borderId="38" xfId="0" applyFont="1" applyBorder="1" applyAlignment="1">
      <alignment horizontal="justify" vertical="center" wrapText="1"/>
    </xf>
    <xf numFmtId="0" fontId="39" fillId="0" borderId="1" xfId="0" applyFont="1" applyBorder="1" applyAlignment="1">
      <alignment horizontal="justify" vertical="center" wrapText="1"/>
    </xf>
    <xf numFmtId="0" fontId="39" fillId="0" borderId="97" xfId="0" applyFont="1" applyBorder="1" applyAlignment="1">
      <alignment horizontal="justify" vertical="center" wrapText="1"/>
    </xf>
    <xf numFmtId="0" fontId="9" fillId="0" borderId="38" xfId="0" applyFont="1" applyBorder="1" applyAlignment="1">
      <alignment horizontal="left" wrapText="1"/>
    </xf>
    <xf numFmtId="0" fontId="9" fillId="0" borderId="1" xfId="0" applyFont="1" applyBorder="1" applyAlignment="1">
      <alignment horizontal="left" wrapText="1"/>
    </xf>
    <xf numFmtId="0" fontId="9" fillId="0" borderId="97" xfId="0" applyFont="1" applyBorder="1" applyAlignment="1">
      <alignment horizontal="left" wrapText="1"/>
    </xf>
    <xf numFmtId="0" fontId="9" fillId="0" borderId="8" xfId="0" applyFont="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33" xfId="0" applyFont="1" applyBorder="1" applyAlignment="1">
      <alignment horizontal="left" vertical="center" wrapText="1"/>
    </xf>
    <xf numFmtId="0" fontId="9" fillId="0" borderId="38" xfId="0" applyFont="1" applyBorder="1" applyAlignment="1">
      <alignment horizontal="left" vertical="center" wrapText="1"/>
    </xf>
    <xf numFmtId="0" fontId="9" fillId="0" borderId="49" xfId="0" applyFont="1" applyBorder="1" applyAlignment="1">
      <alignment horizontal="left" vertical="center" wrapText="1"/>
    </xf>
    <xf numFmtId="0" fontId="39" fillId="0" borderId="38" xfId="0" applyFont="1" applyBorder="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39" fillId="0" borderId="39" xfId="0" applyFont="1" applyBorder="1" applyAlignment="1" applyProtection="1">
      <alignment horizontal="left" vertical="top" wrapText="1"/>
      <protection locked="0"/>
    </xf>
    <xf numFmtId="0" fontId="9" fillId="0" borderId="38" xfId="0" applyFont="1" applyBorder="1" applyAlignment="1">
      <alignment horizontal="left" vertical="center"/>
    </xf>
    <xf numFmtId="0" fontId="9" fillId="0" borderId="0" xfId="0" applyFont="1" applyAlignment="1">
      <alignment horizontal="left" vertical="center"/>
    </xf>
    <xf numFmtId="0" fontId="9" fillId="4" borderId="74" xfId="0" applyFont="1" applyFill="1" applyBorder="1" applyAlignment="1" applyProtection="1">
      <alignment horizontal="left" vertical="top" wrapText="1"/>
      <protection locked="0"/>
    </xf>
    <xf numFmtId="0" fontId="9" fillId="4" borderId="72" xfId="0" applyFont="1" applyFill="1" applyBorder="1" applyAlignment="1" applyProtection="1">
      <alignment horizontal="left" vertical="top" wrapText="1"/>
      <protection locked="0"/>
    </xf>
    <xf numFmtId="0" fontId="9" fillId="4" borderId="28" xfId="0" applyFont="1" applyFill="1" applyBorder="1" applyAlignment="1" applyProtection="1">
      <alignment horizontal="left" vertical="top" wrapText="1"/>
      <protection locked="0"/>
    </xf>
    <xf numFmtId="0" fontId="23" fillId="2" borderId="105" xfId="0" applyFont="1" applyFill="1" applyBorder="1" applyAlignment="1">
      <alignment horizontal="center" vertical="center" wrapText="1"/>
    </xf>
    <xf numFmtId="0" fontId="23" fillId="2" borderId="10" xfId="0" applyFont="1" applyFill="1" applyBorder="1" applyAlignment="1">
      <alignment horizontal="center" vertical="center" wrapText="1"/>
    </xf>
    <xf numFmtId="0" fontId="23" fillId="2" borderId="106" xfId="0" applyFont="1" applyFill="1" applyBorder="1" applyAlignment="1">
      <alignment horizontal="center" vertical="center" wrapText="1"/>
    </xf>
    <xf numFmtId="0" fontId="9" fillId="3" borderId="33" xfId="0" applyFont="1" applyFill="1" applyBorder="1" applyAlignment="1">
      <alignment horizontal="center" wrapText="1"/>
    </xf>
    <xf numFmtId="0" fontId="9" fillId="3" borderId="20" xfId="0" applyFont="1" applyFill="1" applyBorder="1" applyAlignment="1">
      <alignment horizontal="center" wrapText="1"/>
    </xf>
    <xf numFmtId="0" fontId="9" fillId="3" borderId="38" xfId="0" applyFont="1" applyFill="1" applyBorder="1" applyAlignment="1">
      <alignment horizontal="center" wrapText="1"/>
    </xf>
    <xf numFmtId="0" fontId="9" fillId="3" borderId="39" xfId="0" applyFont="1" applyFill="1" applyBorder="1" applyAlignment="1">
      <alignment horizontal="center" wrapText="1"/>
    </xf>
    <xf numFmtId="0" fontId="9" fillId="3" borderId="21" xfId="0" applyFont="1" applyFill="1" applyBorder="1" applyAlignment="1">
      <alignment horizontal="center" wrapText="1"/>
    </xf>
    <xf numFmtId="0" fontId="9" fillId="3" borderId="27" xfId="0" applyFont="1" applyFill="1" applyBorder="1" applyAlignment="1">
      <alignment horizontal="center" wrapText="1"/>
    </xf>
    <xf numFmtId="0" fontId="9" fillId="0" borderId="21" xfId="0" applyFont="1" applyBorder="1" applyAlignment="1">
      <alignment horizontal="justify" vertical="center" wrapText="1"/>
    </xf>
    <xf numFmtId="0" fontId="9" fillId="0" borderId="98" xfId="0" applyFont="1" applyBorder="1" applyAlignment="1">
      <alignment horizontal="justify" vertical="center" wrapText="1"/>
    </xf>
    <xf numFmtId="0" fontId="9" fillId="0" borderId="99" xfId="0" applyFont="1" applyBorder="1" applyAlignment="1">
      <alignment horizontal="justify" vertical="center" wrapText="1"/>
    </xf>
    <xf numFmtId="0" fontId="9" fillId="0" borderId="33"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12" fillId="0" borderId="49" xfId="0" applyFont="1" applyBorder="1" applyAlignment="1">
      <alignment horizontal="center" vertical="center" wrapText="1" readingOrder="1"/>
    </xf>
    <xf numFmtId="0" fontId="12" fillId="0" borderId="72" xfId="0" applyFont="1" applyBorder="1" applyAlignment="1">
      <alignment horizontal="center" vertical="center" wrapText="1" readingOrder="1"/>
    </xf>
    <xf numFmtId="0" fontId="12" fillId="0" borderId="73" xfId="0" applyFont="1" applyBorder="1" applyAlignment="1">
      <alignment horizontal="center" vertical="center" wrapText="1" readingOrder="1"/>
    </xf>
    <xf numFmtId="0" fontId="23" fillId="2" borderId="33" xfId="0" applyFont="1" applyFill="1" applyBorder="1" applyAlignment="1">
      <alignment horizontal="center" vertical="center" wrapText="1"/>
    </xf>
    <xf numFmtId="0" fontId="23" fillId="2" borderId="88" xfId="0" applyFont="1" applyFill="1" applyBorder="1" applyAlignment="1">
      <alignment horizontal="center" vertical="center" wrapText="1"/>
    </xf>
    <xf numFmtId="0" fontId="23" fillId="2" borderId="89" xfId="0" applyFont="1" applyFill="1" applyBorder="1" applyAlignment="1">
      <alignment horizontal="center" vertical="center" wrapText="1"/>
    </xf>
    <xf numFmtId="0" fontId="12" fillId="0" borderId="56" xfId="0" applyFont="1" applyBorder="1" applyAlignment="1">
      <alignment horizontal="right" wrapText="1"/>
    </xf>
    <xf numFmtId="0" fontId="12" fillId="0" borderId="57" xfId="0" applyFont="1" applyBorder="1" applyAlignment="1">
      <alignment horizontal="right" wrapText="1"/>
    </xf>
    <xf numFmtId="0" fontId="12" fillId="0" borderId="66" xfId="0" applyFont="1" applyBorder="1" applyAlignment="1">
      <alignment horizontal="right" wrapText="1"/>
    </xf>
    <xf numFmtId="0" fontId="9" fillId="0" borderId="103" xfId="0" applyFont="1" applyBorder="1" applyAlignment="1">
      <alignment horizontal="justify" vertical="center" wrapText="1"/>
    </xf>
    <xf numFmtId="0" fontId="9" fillId="0" borderId="9" xfId="0" applyFont="1" applyBorder="1" applyAlignment="1">
      <alignment horizontal="justify" vertical="center" wrapText="1"/>
    </xf>
    <xf numFmtId="0" fontId="9" fillId="0" borderId="104" xfId="0" applyFont="1" applyBorder="1" applyAlignment="1">
      <alignment horizontal="justify" vertical="center" wrapText="1"/>
    </xf>
    <xf numFmtId="0" fontId="2" fillId="13" borderId="33" xfId="0" applyFont="1" applyFill="1" applyBorder="1" applyAlignment="1">
      <alignment horizontal="center" vertical="center" wrapText="1"/>
    </xf>
    <xf numFmtId="0" fontId="2" fillId="13" borderId="19" xfId="0" applyFont="1" applyFill="1" applyBorder="1" applyAlignment="1">
      <alignment horizontal="center" vertical="center" wrapText="1"/>
    </xf>
    <xf numFmtId="0" fontId="2" fillId="13" borderId="20" xfId="0" applyFont="1" applyFill="1" applyBorder="1" applyAlignment="1">
      <alignment horizontal="center" vertical="center" wrapText="1"/>
    </xf>
    <xf numFmtId="0" fontId="2" fillId="13" borderId="38" xfId="0" applyFont="1" applyFill="1" applyBorder="1" applyAlignment="1">
      <alignment horizontal="center" vertical="center" wrapText="1"/>
    </xf>
    <xf numFmtId="0" fontId="2" fillId="13" borderId="0" xfId="0" applyFont="1" applyFill="1" applyAlignment="1">
      <alignment horizontal="center" vertical="center" wrapText="1"/>
    </xf>
    <xf numFmtId="0" fontId="2" fillId="13" borderId="39" xfId="0" applyFont="1" applyFill="1" applyBorder="1" applyAlignment="1">
      <alignment horizontal="center" vertical="center" wrapText="1"/>
    </xf>
    <xf numFmtId="49" fontId="41" fillId="4" borderId="24" xfId="0" applyNumberFormat="1" applyFont="1" applyFill="1" applyBorder="1" applyAlignment="1" applyProtection="1">
      <alignment horizontal="left" vertical="center" wrapText="1"/>
      <protection locked="0"/>
    </xf>
    <xf numFmtId="0" fontId="39" fillId="0" borderId="51" xfId="0" applyFont="1" applyBorder="1" applyAlignment="1">
      <alignment horizontal="left" vertical="center" wrapText="1"/>
    </xf>
    <xf numFmtId="0" fontId="39" fillId="0" borderId="35" xfId="0" applyFont="1" applyBorder="1" applyAlignment="1">
      <alignment horizontal="left" vertical="center" wrapText="1"/>
    </xf>
    <xf numFmtId="0" fontId="41" fillId="4" borderId="36" xfId="0" applyFont="1" applyFill="1" applyBorder="1" applyAlignment="1" applyProtection="1">
      <alignment horizontal="left" vertical="center" wrapText="1"/>
      <protection locked="0"/>
    </xf>
    <xf numFmtId="0" fontId="41" fillId="4" borderId="96" xfId="0" applyFont="1" applyFill="1" applyBorder="1" applyAlignment="1" applyProtection="1">
      <alignment horizontal="left" vertical="center" wrapText="1"/>
      <protection locked="0"/>
    </xf>
    <xf numFmtId="0" fontId="5" fillId="0" borderId="107" xfId="0" applyFont="1" applyBorder="1" applyAlignment="1">
      <alignment horizontal="left" vertical="center" wrapText="1"/>
    </xf>
    <xf numFmtId="0" fontId="5" fillId="0" borderId="96" xfId="0" applyFont="1" applyBorder="1" applyAlignment="1">
      <alignment horizontal="left" vertical="center" wrapText="1"/>
    </xf>
    <xf numFmtId="0" fontId="9" fillId="4" borderId="36" xfId="0" applyFont="1" applyFill="1" applyBorder="1" applyAlignment="1" applyProtection="1">
      <alignment horizontal="left" vertical="center" wrapText="1"/>
      <protection locked="0"/>
    </xf>
    <xf numFmtId="0" fontId="9" fillId="4" borderId="0" xfId="0" applyFont="1" applyFill="1" applyProtection="1">
      <protection locked="0"/>
    </xf>
    <xf numFmtId="0" fontId="5" fillId="0" borderId="60" xfId="0" applyFont="1" applyBorder="1" applyAlignment="1">
      <alignment horizontal="left" vertical="center" wrapText="1"/>
    </xf>
    <xf numFmtId="0" fontId="5" fillId="0" borderId="34" xfId="0" applyFont="1" applyBorder="1" applyAlignment="1">
      <alignment horizontal="left" vertical="center" wrapText="1"/>
    </xf>
    <xf numFmtId="49" fontId="9" fillId="4" borderId="24" xfId="0" applyNumberFormat="1" applyFont="1" applyFill="1" applyBorder="1" applyAlignment="1" applyProtection="1">
      <alignment horizontal="left" vertical="center" wrapText="1"/>
      <protection locked="0"/>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2" fillId="0" borderId="14" xfId="0" applyFont="1" applyBorder="1" applyAlignment="1">
      <alignment horizontal="left" vertical="center" wrapText="1"/>
    </xf>
    <xf numFmtId="0" fontId="12" fillId="0" borderId="17" xfId="0" applyFont="1" applyBorder="1" applyAlignment="1">
      <alignment horizontal="left" vertical="center" wrapText="1"/>
    </xf>
    <xf numFmtId="0" fontId="12" fillId="0" borderId="76" xfId="0" applyFont="1" applyBorder="1" applyAlignment="1">
      <alignment horizontal="left" vertical="center" wrapText="1"/>
    </xf>
    <xf numFmtId="0" fontId="28" fillId="13" borderId="14" xfId="0" applyFont="1" applyFill="1" applyBorder="1" applyAlignment="1">
      <alignment horizontal="center" vertical="center" wrapText="1"/>
    </xf>
    <xf numFmtId="0" fontId="28" fillId="13" borderId="17" xfId="0" applyFont="1" applyFill="1" applyBorder="1" applyAlignment="1">
      <alignment horizontal="center" vertical="center" wrapText="1"/>
    </xf>
    <xf numFmtId="0" fontId="28" fillId="13" borderId="19" xfId="0" applyFont="1" applyFill="1" applyBorder="1" applyAlignment="1">
      <alignment horizontal="center" vertical="center" wrapText="1"/>
    </xf>
    <xf numFmtId="0" fontId="28" fillId="13" borderId="20" xfId="0" applyFont="1" applyFill="1" applyBorder="1" applyAlignment="1">
      <alignment horizontal="center" vertical="center" wrapText="1"/>
    </xf>
    <xf numFmtId="0" fontId="19" fillId="5" borderId="35"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24" xfId="0" applyFont="1" applyFill="1" applyBorder="1" applyAlignment="1">
      <alignment horizontal="left" vertical="center" wrapText="1"/>
    </xf>
    <xf numFmtId="11" fontId="9" fillId="4" borderId="77" xfId="0" applyNumberFormat="1" applyFont="1" applyFill="1" applyBorder="1" applyAlignment="1" applyProtection="1">
      <alignment horizontal="left" vertical="center" wrapText="1"/>
      <protection locked="0"/>
    </xf>
    <xf numFmtId="0" fontId="9" fillId="4" borderId="17" xfId="0" applyFont="1" applyFill="1" applyBorder="1" applyAlignment="1" applyProtection="1">
      <alignment horizontal="left" vertical="center" wrapText="1"/>
      <protection locked="0"/>
    </xf>
    <xf numFmtId="0" fontId="9" fillId="4" borderId="76" xfId="0" applyFont="1" applyFill="1" applyBorder="1" applyAlignment="1" applyProtection="1">
      <alignment horizontal="left" vertical="center" wrapText="1"/>
      <protection locked="0"/>
    </xf>
    <xf numFmtId="0" fontId="9" fillId="4" borderId="34" xfId="0" applyFont="1" applyFill="1" applyBorder="1" applyAlignment="1" applyProtection="1">
      <alignment horizontal="center" vertical="top" wrapText="1"/>
      <protection locked="0"/>
    </xf>
    <xf numFmtId="0" fontId="9" fillId="4" borderId="35" xfId="0" applyFont="1" applyFill="1" applyBorder="1" applyAlignment="1" applyProtection="1">
      <alignment horizontal="center" vertical="top" wrapText="1"/>
      <protection locked="0"/>
    </xf>
    <xf numFmtId="0" fontId="9" fillId="4" borderId="36" xfId="0" applyFont="1" applyFill="1" applyBorder="1" applyAlignment="1" applyProtection="1">
      <alignment horizontal="center" vertical="top" wrapText="1"/>
      <protection locked="0"/>
    </xf>
    <xf numFmtId="0" fontId="9" fillId="4" borderId="37" xfId="0" applyFont="1" applyFill="1" applyBorder="1" applyAlignment="1" applyProtection="1">
      <alignment horizontal="center" vertical="top" wrapText="1"/>
      <protection locked="0"/>
    </xf>
    <xf numFmtId="0" fontId="19" fillId="5" borderId="19" xfId="0" applyFont="1" applyFill="1" applyBorder="1" applyAlignment="1">
      <alignment horizontal="center" vertical="center" wrapText="1"/>
    </xf>
    <xf numFmtId="0" fontId="19" fillId="5" borderId="22" xfId="0" applyFont="1" applyFill="1" applyBorder="1" applyAlignment="1">
      <alignment horizontal="center" vertical="center" wrapText="1"/>
    </xf>
    <xf numFmtId="0" fontId="5" fillId="5" borderId="34" xfId="0" applyFont="1" applyFill="1" applyBorder="1" applyAlignment="1">
      <alignment horizontal="left" vertical="center"/>
    </xf>
    <xf numFmtId="0" fontId="5" fillId="5" borderId="36" xfId="0" applyFont="1" applyFill="1" applyBorder="1" applyAlignment="1">
      <alignment horizontal="left"/>
    </xf>
    <xf numFmtId="0" fontId="5" fillId="13" borderId="83" xfId="0" applyFont="1" applyFill="1" applyBorder="1" applyAlignment="1">
      <alignment horizontal="center"/>
    </xf>
    <xf numFmtId="0" fontId="5" fillId="13" borderId="84" xfId="0" applyFont="1" applyFill="1" applyBorder="1" applyAlignment="1">
      <alignment horizontal="center"/>
    </xf>
    <xf numFmtId="0" fontId="5" fillId="13" borderId="78" xfId="0" applyFont="1" applyFill="1" applyBorder="1" applyAlignment="1">
      <alignment horizontal="center"/>
    </xf>
    <xf numFmtId="0" fontId="5" fillId="13" borderId="85" xfId="0" applyFont="1" applyFill="1" applyBorder="1" applyAlignment="1">
      <alignment horizontal="center"/>
    </xf>
    <xf numFmtId="0" fontId="5" fillId="13" borderId="26" xfId="0" applyFont="1" applyFill="1" applyBorder="1" applyAlignment="1">
      <alignment horizontal="center"/>
    </xf>
    <xf numFmtId="0" fontId="14" fillId="10" borderId="0" xfId="0" applyFont="1" applyFill="1" applyAlignment="1">
      <alignment horizontal="center" vertical="center"/>
    </xf>
    <xf numFmtId="0" fontId="9" fillId="0" borderId="0" xfId="0" applyFont="1" applyAlignment="1">
      <alignment horizontal="left" wrapText="1"/>
    </xf>
    <xf numFmtId="0" fontId="7" fillId="0" borderId="0" xfId="0" applyFont="1" applyAlignment="1">
      <alignment horizontal="center"/>
    </xf>
    <xf numFmtId="0" fontId="2" fillId="3" borderId="0" xfId="0" applyFont="1" applyFill="1" applyAlignment="1">
      <alignment horizontal="left" vertical="center"/>
    </xf>
    <xf numFmtId="0" fontId="0" fillId="0" borderId="0" xfId="0"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vertical="center"/>
    </xf>
    <xf numFmtId="0" fontId="56" fillId="3" borderId="24" xfId="0" applyFont="1" applyFill="1" applyBorder="1" applyAlignment="1">
      <alignment horizontal="left" vertical="center"/>
    </xf>
    <xf numFmtId="0" fontId="0" fillId="0" borderId="110" xfId="0" applyBorder="1" applyAlignment="1">
      <alignment horizontal="center"/>
    </xf>
    <xf numFmtId="0" fontId="9" fillId="4" borderId="24" xfId="0" applyFont="1" applyFill="1" applyBorder="1" applyAlignment="1">
      <alignment horizontal="left" vertical="top" wrapText="1"/>
    </xf>
    <xf numFmtId="0" fontId="7" fillId="3" borderId="101" xfId="0" applyFont="1" applyFill="1" applyBorder="1" applyAlignment="1">
      <alignment horizontal="left" vertical="center" wrapText="1"/>
    </xf>
    <xf numFmtId="0" fontId="7" fillId="3" borderId="113"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9" fillId="4" borderId="24" xfId="0" applyFont="1" applyFill="1" applyBorder="1" applyAlignment="1">
      <alignment horizontal="center"/>
    </xf>
    <xf numFmtId="0" fontId="9" fillId="0" borderId="24" xfId="0" applyFont="1" applyBorder="1" applyAlignment="1">
      <alignment horizontal="left" wrapText="1"/>
    </xf>
    <xf numFmtId="0" fontId="9" fillId="4" borderId="24" xfId="0" applyFont="1" applyFill="1" applyBorder="1" applyAlignment="1">
      <alignment horizontal="left" wrapText="1"/>
    </xf>
    <xf numFmtId="0" fontId="12" fillId="14" borderId="24" xfId="0" applyFont="1" applyFill="1" applyBorder="1" applyAlignment="1">
      <alignment horizontal="left" vertical="center"/>
    </xf>
    <xf numFmtId="0" fontId="56" fillId="3" borderId="101" xfId="0" applyFont="1" applyFill="1" applyBorder="1" applyAlignment="1">
      <alignment horizontal="left" vertical="center"/>
    </xf>
    <xf numFmtId="0" fontId="56" fillId="3" borderId="113" xfId="0" applyFont="1" applyFill="1" applyBorder="1" applyAlignment="1">
      <alignment horizontal="left" vertical="center"/>
    </xf>
    <xf numFmtId="0" fontId="56" fillId="3" borderId="12" xfId="0" applyFont="1" applyFill="1" applyBorder="1" applyAlignment="1">
      <alignment horizontal="left" vertical="center"/>
    </xf>
    <xf numFmtId="0" fontId="0" fillId="0" borderId="24" xfId="0" applyBorder="1" applyAlignment="1">
      <alignment horizontal="left"/>
    </xf>
    <xf numFmtId="0" fontId="54" fillId="4" borderId="24" xfId="4" applyFont="1" applyFill="1" applyBorder="1" applyAlignment="1">
      <alignment horizontal="left" vertical="center"/>
    </xf>
    <xf numFmtId="0" fontId="50" fillId="3" borderId="111" xfId="0" applyFont="1" applyFill="1" applyBorder="1" applyAlignment="1">
      <alignment horizontal="center" vertical="center"/>
    </xf>
    <xf numFmtId="0" fontId="50" fillId="3" borderId="110" xfId="0" applyFont="1" applyFill="1" applyBorder="1" applyAlignment="1">
      <alignment horizontal="center" vertical="center"/>
    </xf>
    <xf numFmtId="0" fontId="50" fillId="3" borderId="112" xfId="0" applyFont="1" applyFill="1" applyBorder="1" applyAlignment="1">
      <alignment horizontal="center" vertical="center"/>
    </xf>
    <xf numFmtId="0" fontId="50" fillId="3" borderId="102" xfId="0" applyFont="1" applyFill="1" applyBorder="1" applyAlignment="1">
      <alignment horizontal="center" vertical="center"/>
    </xf>
    <xf numFmtId="0" fontId="50" fillId="3" borderId="7" xfId="0" applyFont="1" applyFill="1" applyBorder="1" applyAlignment="1">
      <alignment horizontal="center" vertical="center"/>
    </xf>
    <xf numFmtId="0" fontId="50" fillId="3" borderId="107" xfId="0" applyFont="1" applyFill="1" applyBorder="1" applyAlignment="1">
      <alignment horizontal="center" vertical="center"/>
    </xf>
    <xf numFmtId="0" fontId="55" fillId="3" borderId="24" xfId="4" applyFont="1" applyFill="1" applyBorder="1" applyAlignment="1">
      <alignment horizontal="left" vertical="center"/>
    </xf>
    <xf numFmtId="49" fontId="0" fillId="0" borderId="24" xfId="0" applyNumberFormat="1" applyBorder="1" applyAlignment="1">
      <alignment horizontal="left"/>
    </xf>
    <xf numFmtId="0" fontId="51" fillId="0" borderId="24" xfId="0" applyFont="1" applyBorder="1" applyAlignment="1">
      <alignment horizontal="left" vertical="center" wrapText="1"/>
    </xf>
    <xf numFmtId="0" fontId="7" fillId="0" borderId="24" xfId="0" applyFont="1" applyBorder="1" applyAlignment="1">
      <alignment horizontal="left" vertical="center" wrapText="1"/>
    </xf>
    <xf numFmtId="0" fontId="50" fillId="0" borderId="0" xfId="0" applyFont="1" applyAlignment="1">
      <alignment horizontal="center"/>
    </xf>
    <xf numFmtId="0" fontId="51" fillId="4" borderId="24" xfId="0" applyFont="1" applyFill="1" applyBorder="1" applyAlignment="1">
      <alignment horizontal="left" vertical="center" wrapText="1"/>
    </xf>
    <xf numFmtId="49" fontId="51" fillId="0" borderId="24" xfId="0" applyNumberFormat="1" applyFont="1" applyBorder="1" applyAlignment="1">
      <alignment horizontal="left" vertical="center" wrapText="1" indent="2"/>
    </xf>
    <xf numFmtId="49" fontId="51" fillId="0" borderId="101" xfId="0" applyNumberFormat="1" applyFont="1" applyBorder="1" applyAlignment="1">
      <alignment horizontal="left" vertical="center" wrapText="1" indent="2"/>
    </xf>
    <xf numFmtId="49" fontId="51" fillId="0" borderId="12" xfId="0" applyNumberFormat="1" applyFont="1" applyBorder="1" applyAlignment="1">
      <alignment horizontal="left" vertical="center" wrapText="1" indent="2"/>
    </xf>
    <xf numFmtId="49" fontId="52" fillId="4" borderId="24" xfId="0" applyNumberFormat="1" applyFont="1" applyFill="1" applyBorder="1" applyAlignment="1">
      <alignment horizontal="center" vertical="center" wrapText="1"/>
    </xf>
    <xf numFmtId="9" fontId="2" fillId="3" borderId="0" xfId="2" applyFont="1" applyFill="1" applyAlignment="1">
      <alignment horizontal="center" vertical="center"/>
    </xf>
    <xf numFmtId="0" fontId="2" fillId="3" borderId="0" xfId="0" applyFont="1" applyFill="1" applyAlignment="1">
      <alignment horizontal="center" vertical="center" wrapText="1"/>
    </xf>
    <xf numFmtId="0" fontId="0" fillId="10" borderId="0" xfId="0" applyFill="1" applyAlignment="1">
      <alignment horizontal="center" wrapText="1"/>
    </xf>
    <xf numFmtId="0" fontId="2" fillId="12" borderId="0" xfId="0" applyFont="1" applyFill="1" applyAlignment="1">
      <alignment horizontal="center" vertical="center" wrapText="1"/>
    </xf>
  </cellXfs>
  <cellStyles count="5">
    <cellStyle name="Lien hypertexte" xfId="4" builtinId="8"/>
    <cellStyle name="Monétaire" xfId="1" builtinId="4"/>
    <cellStyle name="Normal" xfId="0" builtinId="0"/>
    <cellStyle name="Normal 3" xfId="3" xr:uid="{63A0510D-6C88-4EE8-8E6F-6B2BA4FFE639}"/>
    <cellStyle name="Pourcentage" xfId="2" builtinId="5"/>
  </cellStyles>
  <dxfs count="10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5" tint="-0.24994659260841701"/>
      </font>
    </dxf>
    <dxf>
      <font>
        <color rgb="FF00B050"/>
      </font>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6100"/>
      <color rgb="FFC6EFCE"/>
      <color rgb="FF4F81BD"/>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18</xdr:col>
      <xdr:colOff>588360</xdr:colOff>
      <xdr:row>9</xdr:row>
      <xdr:rowOff>1117062</xdr:rowOff>
    </xdr:to>
    <xdr:pic>
      <xdr:nvPicPr>
        <xdr:cNvPr id="2" name="Image 1">
          <a:extLst>
            <a:ext uri="{FF2B5EF4-FFF2-40B4-BE49-F238E27FC236}">
              <a16:creationId xmlns:a16="http://schemas.microsoft.com/office/drawing/2014/main" id="{93391AE8-DCDF-C629-EA93-524171F0A1D2}"/>
            </a:ext>
          </a:extLst>
        </xdr:cNvPr>
        <xdr:cNvPicPr>
          <a:picLocks noChangeAspect="1"/>
        </xdr:cNvPicPr>
      </xdr:nvPicPr>
      <xdr:blipFill>
        <a:blip xmlns:r="http://schemas.openxmlformats.org/officeDocument/2006/relationships" r:embed="rId1"/>
        <a:stretch>
          <a:fillRect/>
        </a:stretch>
      </xdr:blipFill>
      <xdr:spPr>
        <a:xfrm>
          <a:off x="6999767" y="6539023"/>
          <a:ext cx="8474174" cy="1120237"/>
        </a:xfrm>
        <a:prstGeom prst="rect">
          <a:avLst/>
        </a:prstGeom>
      </xdr:spPr>
    </xdr:pic>
    <xdr:clientData/>
  </xdr:twoCellAnchor>
  <xdr:twoCellAnchor editAs="oneCell">
    <xdr:from>
      <xdr:col>7</xdr:col>
      <xdr:colOff>1182158</xdr:colOff>
      <xdr:row>12</xdr:row>
      <xdr:rowOff>222250</xdr:rowOff>
    </xdr:from>
    <xdr:to>
      <xdr:col>18</xdr:col>
      <xdr:colOff>551952</xdr:colOff>
      <xdr:row>13</xdr:row>
      <xdr:rowOff>1297630</xdr:rowOff>
    </xdr:to>
    <xdr:pic>
      <xdr:nvPicPr>
        <xdr:cNvPr id="8" name="Image 7">
          <a:extLst>
            <a:ext uri="{FF2B5EF4-FFF2-40B4-BE49-F238E27FC236}">
              <a16:creationId xmlns:a16="http://schemas.microsoft.com/office/drawing/2014/main" id="{201703AF-881E-38E4-EE75-391B44BC470A}"/>
            </a:ext>
          </a:extLst>
        </xdr:cNvPr>
        <xdr:cNvPicPr>
          <a:picLocks noChangeAspect="1"/>
        </xdr:cNvPicPr>
      </xdr:nvPicPr>
      <xdr:blipFill>
        <a:blip xmlns:r="http://schemas.openxmlformats.org/officeDocument/2006/relationships" r:embed="rId2"/>
        <a:stretch>
          <a:fillRect/>
        </a:stretch>
      </xdr:blipFill>
      <xdr:spPr>
        <a:xfrm>
          <a:off x="6897158" y="8413750"/>
          <a:ext cx="8196294" cy="1308213"/>
        </a:xfrm>
        <a:prstGeom prst="rect">
          <a:avLst/>
        </a:prstGeom>
      </xdr:spPr>
    </xdr:pic>
    <xdr:clientData/>
  </xdr:twoCellAnchor>
  <xdr:twoCellAnchor editAs="oneCell">
    <xdr:from>
      <xdr:col>8</xdr:col>
      <xdr:colOff>47625</xdr:colOff>
      <xdr:row>10</xdr:row>
      <xdr:rowOff>66676</xdr:rowOff>
    </xdr:from>
    <xdr:to>
      <xdr:col>18</xdr:col>
      <xdr:colOff>550545</xdr:colOff>
      <xdr:row>11</xdr:row>
      <xdr:rowOff>820743</xdr:rowOff>
    </xdr:to>
    <xdr:pic>
      <xdr:nvPicPr>
        <xdr:cNvPr id="3" name="Image 2">
          <a:extLst>
            <a:ext uri="{FF2B5EF4-FFF2-40B4-BE49-F238E27FC236}">
              <a16:creationId xmlns:a16="http://schemas.microsoft.com/office/drawing/2014/main" id="{C0A54EC5-6FBC-7DCE-2113-ED31CDB88F7B}"/>
            </a:ext>
          </a:extLst>
        </xdr:cNvPr>
        <xdr:cNvPicPr>
          <a:picLocks noChangeAspect="1"/>
        </xdr:cNvPicPr>
      </xdr:nvPicPr>
      <xdr:blipFill>
        <a:blip xmlns:r="http://schemas.openxmlformats.org/officeDocument/2006/relationships" r:embed="rId3"/>
        <a:stretch>
          <a:fillRect/>
        </a:stretch>
      </xdr:blipFill>
      <xdr:spPr>
        <a:xfrm>
          <a:off x="7048500" y="7772401"/>
          <a:ext cx="8420100" cy="982666"/>
        </a:xfrm>
        <a:prstGeom prst="rect">
          <a:avLst/>
        </a:prstGeom>
      </xdr:spPr>
    </xdr:pic>
    <xdr:clientData/>
  </xdr:twoCellAnchor>
  <xdr:twoCellAnchor editAs="oneCell">
    <xdr:from>
      <xdr:col>8</xdr:col>
      <xdr:colOff>0</xdr:colOff>
      <xdr:row>15</xdr:row>
      <xdr:rowOff>0</xdr:rowOff>
    </xdr:from>
    <xdr:to>
      <xdr:col>18</xdr:col>
      <xdr:colOff>743060</xdr:colOff>
      <xdr:row>15</xdr:row>
      <xdr:rowOff>1606820</xdr:rowOff>
    </xdr:to>
    <xdr:pic>
      <xdr:nvPicPr>
        <xdr:cNvPr id="4" name="Image 3">
          <a:extLst>
            <a:ext uri="{FF2B5EF4-FFF2-40B4-BE49-F238E27FC236}">
              <a16:creationId xmlns:a16="http://schemas.microsoft.com/office/drawing/2014/main" id="{17B5229C-F8D8-4079-9007-D9FDACAF277C}"/>
            </a:ext>
          </a:extLst>
        </xdr:cNvPr>
        <xdr:cNvPicPr>
          <a:picLocks noChangeAspect="1"/>
        </xdr:cNvPicPr>
      </xdr:nvPicPr>
      <xdr:blipFill>
        <a:blip xmlns:r="http://schemas.openxmlformats.org/officeDocument/2006/relationships" r:embed="rId4"/>
        <a:stretch>
          <a:fillRect/>
        </a:stretch>
      </xdr:blipFill>
      <xdr:spPr>
        <a:xfrm>
          <a:off x="7037917" y="11228917"/>
          <a:ext cx="8676750" cy="160364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griconseils.qc.ca/wp-content/uploads/2025/05/Guide_administratif_PSC2023-2028_Mai2025v6-2.pdf"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agriconseils.qc.ca/wp-content/uploads/2025/05/Guide_admin_PSC2023-2028_Mai2025v5.pdf" TargetMode="External"/><Relationship Id="rId18" Type="http://schemas.openxmlformats.org/officeDocument/2006/relationships/hyperlink" Target="https://agriconseils.qc.ca/wp-content/uploads/2025/05/Guide_admin_PSC2023-2028_Mai2025v5.pdf" TargetMode="External"/><Relationship Id="rId26" Type="http://schemas.openxmlformats.org/officeDocument/2006/relationships/hyperlink" Target="https://agriconseils.qc.ca/wp-content/uploads/2025/05/Guide_admin_PSC2023-2028_Mai2025v5.pdf" TargetMode="External"/><Relationship Id="rId39" Type="http://schemas.openxmlformats.org/officeDocument/2006/relationships/hyperlink" Target="https://agriconseils.qc.ca/wp-content/uploads/2025/05/Guide_admin_PSC2023-2028_Mai2025v5.pdf" TargetMode="External"/><Relationship Id="rId21" Type="http://schemas.openxmlformats.org/officeDocument/2006/relationships/hyperlink" Target="https://agriconseils.qc.ca/wp-content/uploads/2025/05/Guide_admin_PSC2023-2028_Mai2025v5.pdf" TargetMode="External"/><Relationship Id="rId34" Type="http://schemas.openxmlformats.org/officeDocument/2006/relationships/hyperlink" Target="https://agriconseils.qc.ca/wp-content/uploads/2025/05/Guide_admin_PSC2023-2028_Mai2025v5.pdf" TargetMode="External"/><Relationship Id="rId42" Type="http://schemas.openxmlformats.org/officeDocument/2006/relationships/hyperlink" Target="https://agriconseils.qc.ca/wp-content/uploads/2025/05/Guide_admin_PSC2023-2028_Mai2025v5.pdf" TargetMode="External"/><Relationship Id="rId47" Type="http://schemas.openxmlformats.org/officeDocument/2006/relationships/hyperlink" Target="https://agriconseils.qc.ca/wp-content/uploads/2025/05/Guide_admin_PSC2023-2028_Mai2025v5.pdf" TargetMode="External"/><Relationship Id="rId50" Type="http://schemas.openxmlformats.org/officeDocument/2006/relationships/hyperlink" Target="https://agriconseils.qc.ca/wp-content/uploads/2025/05/Guide_admin_PSC2023-2028_Mai2025v5.pdf" TargetMode="External"/><Relationship Id="rId55" Type="http://schemas.openxmlformats.org/officeDocument/2006/relationships/hyperlink" Target="https://agriconseils.qc.ca/wp-content/uploads/2025/05/Guide_admin_PSC2023-2028_Mai2025v5.pdf" TargetMode="External"/><Relationship Id="rId63" Type="http://schemas.openxmlformats.org/officeDocument/2006/relationships/hyperlink" Target="https://agriconseils.qc.ca/wp-content/uploads/2025/05/Guide_admin_PSC2023-2028_Mai2025v5.pdf" TargetMode="External"/><Relationship Id="rId7" Type="http://schemas.openxmlformats.org/officeDocument/2006/relationships/hyperlink" Target="https://agriconseils.qc.ca/wp-content/uploads/2025/05/Guide_admin_PSC2023-2028_Mai2025v5.pdf" TargetMode="External"/><Relationship Id="rId2" Type="http://schemas.openxmlformats.org/officeDocument/2006/relationships/hyperlink" Target="https://agriconseils.qc.ca/wp-content/uploads/2025/05/Guide_admin_PSC2023-2028_Mai2025v5.pdf" TargetMode="External"/><Relationship Id="rId16" Type="http://schemas.openxmlformats.org/officeDocument/2006/relationships/hyperlink" Target="https://agriconseils.qc.ca/wp-content/uploads/2025/05/Guide_admin_PSC2023-2028_Mai2025v5.pdf" TargetMode="External"/><Relationship Id="rId20" Type="http://schemas.openxmlformats.org/officeDocument/2006/relationships/hyperlink" Target="https://agriconseils.qc.ca/wp-content/uploads/2025/05/Guide_admin_PSC2023-2028_Mai2025v5.pdf" TargetMode="External"/><Relationship Id="rId29" Type="http://schemas.openxmlformats.org/officeDocument/2006/relationships/hyperlink" Target="https://agriconseils.qc.ca/wp-content/uploads/2025/05/Guide_admin_PSC2023-2028_Mai2025v5.pdf" TargetMode="External"/><Relationship Id="rId41" Type="http://schemas.openxmlformats.org/officeDocument/2006/relationships/hyperlink" Target="https://agriconseils.qc.ca/wp-content/uploads/2025/05/Guide_admin_PSC2023-2028_Mai2025v5.pdf" TargetMode="External"/><Relationship Id="rId54" Type="http://schemas.openxmlformats.org/officeDocument/2006/relationships/hyperlink" Target="https://agriconseils.qc.ca/wp-content/uploads/2025/05/Guide_admin_PSC2023-2028_Mai2025v5.pdf" TargetMode="External"/><Relationship Id="rId62" Type="http://schemas.openxmlformats.org/officeDocument/2006/relationships/hyperlink" Target="https://agriconseils.qc.ca/wp-content/uploads/2025/05/Guide_admin_PSC2023-2028_Mai2025v5.pdf" TargetMode="External"/><Relationship Id="rId1" Type="http://schemas.openxmlformats.org/officeDocument/2006/relationships/hyperlink" Target="https://agriconseils.qc.ca/wp-content/uploads/2025/05/Guide_admin_PSC2023-2028_Mai2025v5.pdf" TargetMode="External"/><Relationship Id="rId6" Type="http://schemas.openxmlformats.org/officeDocument/2006/relationships/hyperlink" Target="https://agriconseils.qc.ca/wp-content/uploads/2025/05/Guide_admin_PSC2023-2028_Mai2025v5.pdf" TargetMode="External"/><Relationship Id="rId11" Type="http://schemas.openxmlformats.org/officeDocument/2006/relationships/hyperlink" Target="https://agriconseils.qc.ca/wp-content/uploads/2025/05/Guide_admin_PSC2023-2028_Mai2025v5.pdf" TargetMode="External"/><Relationship Id="rId24" Type="http://schemas.openxmlformats.org/officeDocument/2006/relationships/hyperlink" Target="https://agriconseils.qc.ca/wp-content/uploads/2025/05/Guide_admin_PSC2023-2028_Mai2025v5.pdf" TargetMode="External"/><Relationship Id="rId32" Type="http://schemas.openxmlformats.org/officeDocument/2006/relationships/hyperlink" Target="https://agriconseils.qc.ca/wp-content/uploads/2025/05/Guide_admin_PSC2023-2028_Mai2025v5.pdf" TargetMode="External"/><Relationship Id="rId37" Type="http://schemas.openxmlformats.org/officeDocument/2006/relationships/hyperlink" Target="https://agriconseils.qc.ca/wp-content/uploads/2025/05/Guide_admin_PSC2023-2028_Mai2025v5.pdf" TargetMode="External"/><Relationship Id="rId40" Type="http://schemas.openxmlformats.org/officeDocument/2006/relationships/hyperlink" Target="https://agriconseils.qc.ca/wp-content/uploads/2025/05/Guide_admin_PSC2023-2028_Mai2025v5.pdf" TargetMode="External"/><Relationship Id="rId45" Type="http://schemas.openxmlformats.org/officeDocument/2006/relationships/hyperlink" Target="https://agriconseils.qc.ca/wp-content/uploads/2025/05/Guide_admin_PSC2023-2028_Mai2025v5.pdf" TargetMode="External"/><Relationship Id="rId53" Type="http://schemas.openxmlformats.org/officeDocument/2006/relationships/hyperlink" Target="https://agriconseils.qc.ca/wp-content/uploads/2025/05/Guide_admin_PSC2023-2028_Mai2025v5.pdf" TargetMode="External"/><Relationship Id="rId58" Type="http://schemas.openxmlformats.org/officeDocument/2006/relationships/hyperlink" Target="https://agriconseils.qc.ca/wp-content/uploads/2025/05/Guide_admin_PSC2023-2028_Mai2025v5.pdf" TargetMode="External"/><Relationship Id="rId5" Type="http://schemas.openxmlformats.org/officeDocument/2006/relationships/hyperlink" Target="https://agriconseils.qc.ca/wp-content/uploads/2025/05/Guide_admin_PSC2023-2028_Mai2025v5.pdf" TargetMode="External"/><Relationship Id="rId15" Type="http://schemas.openxmlformats.org/officeDocument/2006/relationships/hyperlink" Target="https://agriconseils.qc.ca/wp-content/uploads/2025/05/Guide_admin_PSC2023-2028_Mai2025v5.pdf" TargetMode="External"/><Relationship Id="rId23" Type="http://schemas.openxmlformats.org/officeDocument/2006/relationships/hyperlink" Target="https://agriconseils.qc.ca/wp-content/uploads/2025/05/Guide_admin_PSC2023-2028_Mai2025v5.pdf" TargetMode="External"/><Relationship Id="rId28" Type="http://schemas.openxmlformats.org/officeDocument/2006/relationships/hyperlink" Target="https://agriconseils.qc.ca/wp-content/uploads/2025/05/Guide_admin_PSC2023-2028_Mai2025v5.pdf" TargetMode="External"/><Relationship Id="rId36" Type="http://schemas.openxmlformats.org/officeDocument/2006/relationships/hyperlink" Target="https://agriconseils.qc.ca/wp-content/uploads/2025/05/Guide_admin_PSC2023-2028_Mai2025v5.pdf" TargetMode="External"/><Relationship Id="rId49" Type="http://schemas.openxmlformats.org/officeDocument/2006/relationships/hyperlink" Target="https://agriconseils.qc.ca/wp-content/uploads/2025/05/Guide_admin_PSC2023-2028_Mai2025v5.pdf" TargetMode="External"/><Relationship Id="rId57" Type="http://schemas.openxmlformats.org/officeDocument/2006/relationships/hyperlink" Target="https://agriconseils.qc.ca/wp-content/uploads/2025/05/Guide_admin_PSC2023-2028_Mai2025v5.pdf" TargetMode="External"/><Relationship Id="rId61" Type="http://schemas.openxmlformats.org/officeDocument/2006/relationships/hyperlink" Target="https://agriconseils.qc.ca/wp-content/uploads/2025/05/Guide_admin_PSC2023-2028_Mai2025v5.pdf" TargetMode="External"/><Relationship Id="rId10" Type="http://schemas.openxmlformats.org/officeDocument/2006/relationships/hyperlink" Target="https://agriconseils.qc.ca/wp-content/uploads/2025/05/Guide_admin_PSC2023-2028_Mai2025v5.pdf" TargetMode="External"/><Relationship Id="rId19" Type="http://schemas.openxmlformats.org/officeDocument/2006/relationships/hyperlink" Target="https://agriconseils.qc.ca/wp-content/uploads/2025/05/Guide_admin_PSC2023-2028_Mai2025v5.pdf" TargetMode="External"/><Relationship Id="rId31" Type="http://schemas.openxmlformats.org/officeDocument/2006/relationships/hyperlink" Target="https://agriconseils.qc.ca/wp-content/uploads/2025/05/Guide_admin_PSC2023-2028_Mai2025v5.pdf" TargetMode="External"/><Relationship Id="rId44" Type="http://schemas.openxmlformats.org/officeDocument/2006/relationships/hyperlink" Target="https://agriconseils.qc.ca/wp-content/uploads/2025/05/Guide_admin_PSC2023-2028_Mai2025v5.pdf" TargetMode="External"/><Relationship Id="rId52" Type="http://schemas.openxmlformats.org/officeDocument/2006/relationships/hyperlink" Target="https://agriconseils.qc.ca/wp-content/uploads/2025/05/Guide_admin_PSC2023-2028_Mai2025v5.pdf" TargetMode="External"/><Relationship Id="rId60" Type="http://schemas.openxmlformats.org/officeDocument/2006/relationships/hyperlink" Target="https://agriconseils.qc.ca/wp-content/uploads/2025/05/Guide_admin_PSC2023-2028_Mai2025v5.pdf" TargetMode="External"/><Relationship Id="rId4" Type="http://schemas.openxmlformats.org/officeDocument/2006/relationships/hyperlink" Target="https://agriconseils.qc.ca/wp-content/uploads/2025/05/Guide_admin_PSC2023-2028_Mai2025v5.pdf" TargetMode="External"/><Relationship Id="rId9" Type="http://schemas.openxmlformats.org/officeDocument/2006/relationships/hyperlink" Target="https://agriconseils.qc.ca/wp-content/uploads/2025/05/Guide_admin_PSC2023-2028_Mai2025v5.pdf" TargetMode="External"/><Relationship Id="rId14" Type="http://schemas.openxmlformats.org/officeDocument/2006/relationships/hyperlink" Target="https://agriconseils.qc.ca/wp-content/uploads/2025/05/Guide_admin_PSC2023-2028_Mai2025v5.pdf" TargetMode="External"/><Relationship Id="rId22" Type="http://schemas.openxmlformats.org/officeDocument/2006/relationships/hyperlink" Target="https://agriconseils.qc.ca/wp-content/uploads/2025/05/Guide_admin_PSC2023-2028_Mai2025v5.pdf" TargetMode="External"/><Relationship Id="rId27" Type="http://schemas.openxmlformats.org/officeDocument/2006/relationships/hyperlink" Target="https://agriconseils.qc.ca/wp-content/uploads/2025/05/Guide_admin_PSC2023-2028_Mai2025v5.pdf" TargetMode="External"/><Relationship Id="rId30" Type="http://schemas.openxmlformats.org/officeDocument/2006/relationships/hyperlink" Target="https://agriconseils.qc.ca/wp-content/uploads/2025/05/Guide_admin_PSC2023-2028_Mai2025v5.pdf" TargetMode="External"/><Relationship Id="rId35" Type="http://schemas.openxmlformats.org/officeDocument/2006/relationships/hyperlink" Target="https://agriconseils.qc.ca/wp-content/uploads/2025/05/Guide_admin_PSC2023-2028_Mai2025v5.pdf" TargetMode="External"/><Relationship Id="rId43" Type="http://schemas.openxmlformats.org/officeDocument/2006/relationships/hyperlink" Target="https://agriconseils.qc.ca/wp-content/uploads/2025/05/Guide_admin_PSC2023-2028_Mai2025v5.pdf" TargetMode="External"/><Relationship Id="rId48" Type="http://schemas.openxmlformats.org/officeDocument/2006/relationships/hyperlink" Target="https://agriconseils.qc.ca/wp-content/uploads/2025/05/Guide_admin_PSC2023-2028_Mai2025v5.pdf" TargetMode="External"/><Relationship Id="rId56" Type="http://schemas.openxmlformats.org/officeDocument/2006/relationships/hyperlink" Target="https://agriconseils.qc.ca/wp-content/uploads/2025/05/Guide_admin_PSC2023-2028_Mai2025v5.pdf" TargetMode="External"/><Relationship Id="rId64" Type="http://schemas.openxmlformats.org/officeDocument/2006/relationships/printerSettings" Target="../printerSettings/printerSettings5.bin"/><Relationship Id="rId8" Type="http://schemas.openxmlformats.org/officeDocument/2006/relationships/hyperlink" Target="https://agriconseils.qc.ca/wp-content/uploads/2025/05/Guide_admin_PSC2023-2028_Mai2025v5.pdf" TargetMode="External"/><Relationship Id="rId51" Type="http://schemas.openxmlformats.org/officeDocument/2006/relationships/hyperlink" Target="https://agriconseils.qc.ca/wp-content/uploads/2025/05/Guide_admin_PSC2023-2028_Mai2025v5.pdf" TargetMode="External"/><Relationship Id="rId3" Type="http://schemas.openxmlformats.org/officeDocument/2006/relationships/hyperlink" Target="https://agriconseils.qc.ca/wp-content/uploads/2025/05/Guide_admin_PSC2023-2028_Mai2025v5.pdf" TargetMode="External"/><Relationship Id="rId12" Type="http://schemas.openxmlformats.org/officeDocument/2006/relationships/hyperlink" Target="https://agriconseils.qc.ca/wp-content/uploads/2025/05/Guide_admin_PSC2023-2028_Mai2025v5.pdf" TargetMode="External"/><Relationship Id="rId17" Type="http://schemas.openxmlformats.org/officeDocument/2006/relationships/hyperlink" Target="https://agriconseils.qc.ca/wp-content/uploads/2025/05/Guide_admin_PSC2023-2028_Mai2025v5.pdf" TargetMode="External"/><Relationship Id="rId25" Type="http://schemas.openxmlformats.org/officeDocument/2006/relationships/hyperlink" Target="https://agriconseils.qc.ca/wp-content/uploads/2025/05/Guide_admin_PSC2023-2028_Mai2025v5.pdf" TargetMode="External"/><Relationship Id="rId33" Type="http://schemas.openxmlformats.org/officeDocument/2006/relationships/hyperlink" Target="https://agriconseils.qc.ca/wp-content/uploads/2025/05/Guide_admin_PSC2023-2028_Mai2025v5.pdf" TargetMode="External"/><Relationship Id="rId38" Type="http://schemas.openxmlformats.org/officeDocument/2006/relationships/hyperlink" Target="https://agriconseils.qc.ca/wp-content/uploads/2025/05/Guide_admin_PSC2023-2028_Mai2025v5.pdf" TargetMode="External"/><Relationship Id="rId46" Type="http://schemas.openxmlformats.org/officeDocument/2006/relationships/hyperlink" Target="https://agriconseils.qc.ca/wp-content/uploads/2025/05/Guide_admin_PSC2023-2028_Mai2025v5.pdf" TargetMode="External"/><Relationship Id="rId59" Type="http://schemas.openxmlformats.org/officeDocument/2006/relationships/hyperlink" Target="https://agriconseils.qc.ca/wp-content/uploads/2025/05/Guide_admin_PSC2023-2028_Mai2025v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48DC7-6518-4107-8B59-0CAD07744B4C}">
  <sheetPr codeName="Feuil3"/>
  <dimension ref="A1:H7"/>
  <sheetViews>
    <sheetView zoomScale="86" zoomScaleNormal="86" workbookViewId="0">
      <selection activeCell="A2" sqref="A2:H2"/>
    </sheetView>
  </sheetViews>
  <sheetFormatPr baseColWidth="10" defaultRowHeight="14.5" x14ac:dyDescent="0.35"/>
  <cols>
    <col min="1" max="1" width="5.90625" customWidth="1"/>
    <col min="6" max="6" width="21.453125" customWidth="1"/>
    <col min="7" max="7" width="27.08984375" customWidth="1"/>
    <col min="8" max="8" width="17.36328125" customWidth="1"/>
  </cols>
  <sheetData>
    <row r="1" spans="1:8" ht="24.9" customHeight="1" x14ac:dyDescent="0.35">
      <c r="A1" s="398" t="s">
        <v>50</v>
      </c>
      <c r="B1" s="398"/>
      <c r="C1" s="398"/>
      <c r="D1" s="398"/>
      <c r="E1" s="398"/>
      <c r="F1" s="398"/>
      <c r="G1" s="398"/>
      <c r="H1" s="398"/>
    </row>
    <row r="2" spans="1:8" ht="409" customHeight="1" x14ac:dyDescent="0.35">
      <c r="A2" s="157" t="s">
        <v>345</v>
      </c>
      <c r="B2" s="157"/>
      <c r="C2" s="157"/>
      <c r="D2" s="157"/>
      <c r="E2" s="157"/>
      <c r="F2" s="157"/>
      <c r="G2" s="157"/>
      <c r="H2" s="157"/>
    </row>
    <row r="3" spans="1:8" ht="144" customHeight="1" x14ac:dyDescent="0.35">
      <c r="A3" s="157" t="s">
        <v>279</v>
      </c>
      <c r="B3" s="157"/>
      <c r="C3" s="157"/>
      <c r="D3" s="157"/>
      <c r="E3" s="157"/>
      <c r="F3" s="157"/>
      <c r="G3" s="157"/>
      <c r="H3" s="157"/>
    </row>
    <row r="4" spans="1:8" ht="15" customHeight="1" x14ac:dyDescent="0.35">
      <c r="A4" s="399"/>
      <c r="B4" s="399"/>
      <c r="C4" s="399"/>
      <c r="D4" s="399"/>
      <c r="E4" s="399"/>
      <c r="F4" s="399"/>
      <c r="G4" s="399"/>
      <c r="H4" s="399"/>
    </row>
    <row r="5" spans="1:8" x14ac:dyDescent="0.35">
      <c r="A5" s="399"/>
      <c r="B5" s="399"/>
      <c r="C5" s="399"/>
      <c r="D5" s="399"/>
      <c r="E5" s="399"/>
      <c r="F5" s="399"/>
      <c r="G5" s="399"/>
      <c r="H5" s="399"/>
    </row>
    <row r="6" spans="1:8" x14ac:dyDescent="0.35">
      <c r="A6" s="8"/>
      <c r="B6" s="8"/>
      <c r="C6" s="8"/>
      <c r="D6" s="8"/>
      <c r="E6" s="8"/>
      <c r="F6" s="8"/>
      <c r="G6" s="8"/>
      <c r="H6" s="8"/>
    </row>
    <row r="7" spans="1:8" x14ac:dyDescent="0.35">
      <c r="A7" s="8"/>
      <c r="B7" s="8"/>
      <c r="C7" s="8"/>
      <c r="D7" s="8"/>
      <c r="E7" s="8"/>
      <c r="F7" s="8"/>
      <c r="G7" s="8"/>
      <c r="H7" s="8"/>
    </row>
  </sheetData>
  <sheetProtection algorithmName="SHA-512" hashValue="VzFqcOl6pMQRvt84BhJPe80vZicFYvTYT3E3/LQCxE0v2u9NDTCIcE0Kt6OTf0pdL+MjRI0oOtcRCgC6FXZenA==" saltValue="Zfh9RMo5swVUOW2YYnJdUQ==" spinCount="100000" sheet="1" objects="1" scenarios="1"/>
  <mergeCells count="4">
    <mergeCell ref="A1:H1"/>
    <mergeCell ref="A2:H2"/>
    <mergeCell ref="A3:H3"/>
    <mergeCell ref="A4:H5"/>
  </mergeCells>
  <pageMargins left="0.23622047244094491" right="0.23622047244094491" top="0.35433070866141736" bottom="7.874015748031496E-2" header="0.31496062992125984" footer="0"/>
  <pageSetup paperSize="11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3899-BEA1-441F-A99B-B0D398C41B14}">
  <sheetPr codeName="Feuil4"/>
  <dimension ref="A1:H18"/>
  <sheetViews>
    <sheetView zoomScale="90" zoomScaleNormal="90" workbookViewId="0">
      <selection activeCell="U14" sqref="U14"/>
    </sheetView>
  </sheetViews>
  <sheetFormatPr baseColWidth="10" defaultRowHeight="14.5" x14ac:dyDescent="0.35"/>
  <cols>
    <col min="1" max="1" width="5.90625" customWidth="1"/>
    <col min="6" max="6" width="21.453125" customWidth="1"/>
    <col min="8" max="8" width="17.36328125" customWidth="1"/>
  </cols>
  <sheetData>
    <row r="1" spans="1:8" ht="18" customHeight="1" x14ac:dyDescent="0.45">
      <c r="A1" s="400" t="s">
        <v>209</v>
      </c>
      <c r="B1" s="400"/>
      <c r="C1" s="400"/>
      <c r="D1" s="400"/>
      <c r="E1" s="400"/>
      <c r="F1" s="400"/>
      <c r="G1" s="400"/>
      <c r="H1" s="400"/>
    </row>
    <row r="2" spans="1:8" ht="31.5" customHeight="1" x14ac:dyDescent="0.35">
      <c r="A2" s="402" t="s">
        <v>339</v>
      </c>
      <c r="B2" s="402"/>
      <c r="C2" s="402"/>
      <c r="D2" s="402"/>
      <c r="E2" s="402"/>
      <c r="F2" s="402"/>
      <c r="G2" s="402"/>
      <c r="H2" s="402"/>
    </row>
    <row r="3" spans="1:8" ht="18" customHeight="1" x14ac:dyDescent="0.35">
      <c r="A3" s="401" t="s">
        <v>39</v>
      </c>
      <c r="B3" s="401"/>
      <c r="C3" s="401"/>
      <c r="D3" s="401"/>
      <c r="E3" s="401"/>
      <c r="F3" s="401"/>
      <c r="G3" s="401"/>
      <c r="H3" s="401"/>
    </row>
    <row r="4" spans="1:8" ht="93.65" customHeight="1" x14ac:dyDescent="0.35">
      <c r="A4" s="402" t="s">
        <v>280</v>
      </c>
      <c r="B4" s="402"/>
      <c r="C4" s="402"/>
      <c r="D4" s="402"/>
      <c r="E4" s="402"/>
      <c r="F4" s="402"/>
      <c r="G4" s="402"/>
      <c r="H4" s="402"/>
    </row>
    <row r="5" spans="1:8" ht="18" customHeight="1" x14ac:dyDescent="0.35">
      <c r="A5" s="401" t="s">
        <v>38</v>
      </c>
      <c r="B5" s="401"/>
      <c r="C5" s="401"/>
      <c r="D5" s="401"/>
      <c r="E5" s="401"/>
      <c r="F5" s="401"/>
      <c r="G5" s="401"/>
      <c r="H5" s="401"/>
    </row>
    <row r="6" spans="1:8" ht="102" customHeight="1" x14ac:dyDescent="0.35">
      <c r="A6" s="402" t="s">
        <v>281</v>
      </c>
      <c r="B6" s="402"/>
      <c r="C6" s="402"/>
      <c r="D6" s="402"/>
      <c r="E6" s="402"/>
      <c r="F6" s="402"/>
      <c r="G6" s="402"/>
      <c r="H6" s="402"/>
    </row>
    <row r="7" spans="1:8" ht="18" customHeight="1" x14ac:dyDescent="0.35">
      <c r="A7" s="401" t="s">
        <v>203</v>
      </c>
      <c r="B7" s="401"/>
      <c r="C7" s="401"/>
      <c r="D7" s="401"/>
      <c r="E7" s="401"/>
      <c r="F7" s="401"/>
      <c r="G7" s="401"/>
      <c r="H7" s="401"/>
    </row>
    <row r="8" spans="1:8" ht="139" customHeight="1" x14ac:dyDescent="0.35">
      <c r="A8" s="402" t="s">
        <v>282</v>
      </c>
      <c r="B8" s="402"/>
      <c r="C8" s="402"/>
      <c r="D8" s="402"/>
      <c r="E8" s="402"/>
      <c r="F8" s="402"/>
      <c r="G8" s="402"/>
      <c r="H8" s="402"/>
    </row>
    <row r="9" spans="1:8" ht="18" customHeight="1" x14ac:dyDescent="0.35">
      <c r="A9" s="401" t="s">
        <v>205</v>
      </c>
      <c r="B9" s="401"/>
      <c r="C9" s="401"/>
      <c r="D9" s="401"/>
      <c r="E9" s="401"/>
      <c r="F9" s="401"/>
      <c r="G9" s="401"/>
      <c r="H9" s="401"/>
    </row>
    <row r="10" spans="1:8" ht="91.25" customHeight="1" x14ac:dyDescent="0.35">
      <c r="A10" s="402" t="s">
        <v>263</v>
      </c>
      <c r="B10" s="402"/>
      <c r="C10" s="402"/>
      <c r="D10" s="402"/>
      <c r="E10" s="402"/>
      <c r="F10" s="402"/>
      <c r="G10" s="402"/>
      <c r="H10" s="402"/>
    </row>
    <row r="11" spans="1:8" ht="18" customHeight="1" x14ac:dyDescent="0.35">
      <c r="A11" s="401" t="s">
        <v>270</v>
      </c>
      <c r="B11" s="401"/>
      <c r="C11" s="401"/>
      <c r="D11" s="401"/>
      <c r="E11" s="401"/>
      <c r="F11" s="401"/>
      <c r="G11" s="401"/>
      <c r="H11" s="401"/>
    </row>
    <row r="12" spans="1:8" ht="77" customHeight="1" x14ac:dyDescent="0.35">
      <c r="A12" s="402" t="s">
        <v>283</v>
      </c>
      <c r="B12" s="402"/>
      <c r="C12" s="402"/>
      <c r="D12" s="402"/>
      <c r="E12" s="402"/>
      <c r="F12" s="402"/>
      <c r="G12" s="402"/>
      <c r="H12" s="402"/>
    </row>
    <row r="13" spans="1:8" ht="18" customHeight="1" x14ac:dyDescent="0.35">
      <c r="A13" s="401" t="s">
        <v>208</v>
      </c>
      <c r="B13" s="401"/>
      <c r="C13" s="401"/>
      <c r="D13" s="401"/>
      <c r="E13" s="401"/>
      <c r="F13" s="401"/>
      <c r="G13" s="401"/>
      <c r="H13" s="401"/>
    </row>
    <row r="14" spans="1:8" ht="291.5" customHeight="1" x14ac:dyDescent="0.35">
      <c r="A14" s="402" t="s">
        <v>343</v>
      </c>
      <c r="B14" s="402"/>
      <c r="C14" s="402"/>
      <c r="D14" s="402"/>
      <c r="E14" s="402"/>
      <c r="F14" s="402"/>
      <c r="G14" s="402"/>
      <c r="H14" s="402"/>
    </row>
    <row r="15" spans="1:8" ht="13.75" customHeight="1" x14ac:dyDescent="0.35">
      <c r="A15" s="401" t="s">
        <v>284</v>
      </c>
      <c r="B15" s="401"/>
      <c r="C15" s="401"/>
      <c r="D15" s="401"/>
      <c r="E15" s="401"/>
      <c r="F15" s="401"/>
      <c r="G15" s="401"/>
      <c r="H15" s="401"/>
    </row>
    <row r="16" spans="1:8" ht="267" customHeight="1" x14ac:dyDescent="0.35">
      <c r="A16" s="402" t="s">
        <v>285</v>
      </c>
      <c r="B16" s="402"/>
      <c r="C16" s="402"/>
      <c r="D16" s="402"/>
      <c r="E16" s="402"/>
      <c r="F16" s="402"/>
      <c r="G16" s="402"/>
      <c r="H16" s="402"/>
    </row>
    <row r="17" spans="1:8" ht="18" customHeight="1" x14ac:dyDescent="0.35">
      <c r="A17" s="401" t="s">
        <v>63</v>
      </c>
      <c r="B17" s="401"/>
      <c r="C17" s="401"/>
      <c r="D17" s="401"/>
      <c r="E17" s="401"/>
      <c r="F17" s="401"/>
      <c r="G17" s="401"/>
      <c r="H17" s="401"/>
    </row>
    <row r="18" spans="1:8" ht="30.75" customHeight="1" x14ac:dyDescent="0.35">
      <c r="A18" s="402" t="s">
        <v>286</v>
      </c>
      <c r="B18" s="402"/>
      <c r="C18" s="402"/>
      <c r="D18" s="402"/>
      <c r="E18" s="402"/>
      <c r="F18" s="402"/>
      <c r="G18" s="402"/>
      <c r="H18" s="402"/>
    </row>
  </sheetData>
  <sheetProtection algorithmName="SHA-512" hashValue="rJEKZ97e/LQ0Ui+hrIBBZ1P3at2gvvHvU3rXWJ5DArLKXS0IN6je7tHY2bGAfZFzN6izrkdPpYwtcJ3FL7Zg0Q==" saltValue="KONYW3HPCNJr9O102VtLEA==" spinCount="100000" sheet="1" objects="1" scenarios="1"/>
  <mergeCells count="18">
    <mergeCell ref="A15:H15"/>
    <mergeCell ref="A16:H16"/>
    <mergeCell ref="A1:H1"/>
    <mergeCell ref="A3:H3"/>
    <mergeCell ref="A4:H4"/>
    <mergeCell ref="A5:H5"/>
    <mergeCell ref="A18:H18"/>
    <mergeCell ref="A2:H2"/>
    <mergeCell ref="A6:H6"/>
    <mergeCell ref="A7:H7"/>
    <mergeCell ref="A8:H8"/>
    <mergeCell ref="A13:H13"/>
    <mergeCell ref="A17:H17"/>
    <mergeCell ref="A9:H9"/>
    <mergeCell ref="A10:H10"/>
    <mergeCell ref="A11:H11"/>
    <mergeCell ref="A12:H12"/>
    <mergeCell ref="A14:H14"/>
  </mergeCells>
  <pageMargins left="0.23622047244094491" right="0.23622047244094491" top="0.35433070866141736" bottom="7.874015748031496E-2" header="0.31496062992125984" footer="0"/>
  <pageSetup paperSize="11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375CE-E7AC-4574-B2D8-A8D84D3EE725}">
  <sheetPr codeName="Feuil1">
    <pageSetUpPr fitToPage="1"/>
  </sheetPr>
  <dimension ref="B1:RM138"/>
  <sheetViews>
    <sheetView showGridLines="0" tabSelected="1" zoomScale="85" zoomScaleNormal="85" workbookViewId="0">
      <selection activeCell="G3" sqref="G3:L3"/>
    </sheetView>
  </sheetViews>
  <sheetFormatPr baseColWidth="10" defaultColWidth="11.453125" defaultRowHeight="14.5" x14ac:dyDescent="0.35"/>
  <cols>
    <col min="1" max="1" width="0.81640625" customWidth="1"/>
    <col min="2" max="2" width="3.6328125" customWidth="1"/>
    <col min="3" max="3" width="18.36328125" style="50" customWidth="1"/>
    <col min="4" max="4" width="7.453125" style="50" customWidth="1"/>
    <col min="5" max="5" width="3.90625" style="50" customWidth="1"/>
    <col min="6" max="6" width="11.90625" style="50" customWidth="1"/>
    <col min="7" max="7" width="6.08984375" style="50" customWidth="1"/>
    <col min="8" max="8" width="6.36328125" style="50" customWidth="1"/>
    <col min="9" max="9" width="5.90625" style="50" customWidth="1"/>
    <col min="10" max="10" width="6.90625" style="50" customWidth="1"/>
    <col min="11" max="11" width="5.453125" style="50" customWidth="1"/>
    <col min="12" max="12" width="19.1796875" customWidth="1"/>
    <col min="13" max="13" width="7.81640625" customWidth="1"/>
    <col min="14" max="14" width="11.6328125" customWidth="1"/>
    <col min="15" max="15" width="20.36328125" customWidth="1"/>
    <col min="16" max="16" width="17.90625" style="50" customWidth="1"/>
    <col min="17" max="17" width="6.81640625" style="23" customWidth="1"/>
    <col min="18" max="18" width="8.36328125" customWidth="1"/>
    <col min="19" max="19" width="60.6328125" customWidth="1"/>
    <col min="20" max="20" width="60.36328125" customWidth="1"/>
    <col min="21" max="21" width="21.1796875" customWidth="1"/>
    <col min="29" max="29" width="11.453125" hidden="1" customWidth="1"/>
  </cols>
  <sheetData>
    <row r="1" spans="2:17" ht="20.399999999999999" customHeight="1" thickBot="1" x14ac:dyDescent="0.4"/>
    <row r="2" spans="2:17" s="34" customFormat="1" ht="36.65" customHeight="1" thickBot="1" x14ac:dyDescent="0.35">
      <c r="B2" s="162" t="s">
        <v>344</v>
      </c>
      <c r="C2" s="163"/>
      <c r="D2" s="32"/>
      <c r="E2" s="32"/>
      <c r="F2" s="206" t="s">
        <v>68</v>
      </c>
      <c r="G2" s="206"/>
      <c r="H2" s="206"/>
      <c r="I2" s="206"/>
      <c r="J2" s="206"/>
      <c r="K2" s="206"/>
      <c r="L2" s="206"/>
      <c r="M2" s="206"/>
      <c r="N2" s="206"/>
      <c r="O2" s="33" t="s">
        <v>148</v>
      </c>
      <c r="P2" s="204" t="str">
        <f>IF(AND(M3="P",M4="P",M5="P",M6="P",M7="P",Q3="P",Q6="P",Q8="P",Q9="P",M10="P",M11="P",M12="P",Q10="P",Q12="P",Q15="P",Q16="P",M19="P",Q19="P",Q21="P",K57="P",Q57="P",
IF(C60&lt;&gt;"",Q60="P",TRUE),
IF(C63&lt;&gt;"",Q63="P",TRUE),
IF(C66&lt;&gt;"",Q66="P",TRUE),
IF(C69&lt;&gt;"",Q69="P",TRUE),
IF(C72&lt;&gt;"",Q72="P",TRUE),
IF(C75&lt;&gt;"",Q75="P",TRUE),
IF(C78&lt;&gt;"",Q78="P",TRUE),
IF(C81&lt;&gt;"",Q81="P",TRUE),
IF(C84&lt;&gt;"",Q84="P",TRUE),
IF(G48&lt;&gt;"",P49="P",TRUE)),
"À ENVOYER AU RÉSEAU","INCOMPLET")</f>
        <v>INCOMPLET</v>
      </c>
      <c r="Q2" s="205"/>
    </row>
    <row r="3" spans="2:17" ht="24.75" customHeight="1" x14ac:dyDescent="0.35">
      <c r="B3" s="225" t="s">
        <v>287</v>
      </c>
      <c r="C3" s="226"/>
      <c r="D3" s="363" t="s">
        <v>59</v>
      </c>
      <c r="E3" s="364"/>
      <c r="F3" s="364"/>
      <c r="G3" s="362"/>
      <c r="H3" s="362"/>
      <c r="I3" s="362"/>
      <c r="J3" s="362"/>
      <c r="K3" s="362"/>
      <c r="L3" s="362"/>
      <c r="M3" s="35" t="str">
        <f>IF(G3="","B","P")</f>
        <v>B</v>
      </c>
      <c r="N3" s="36" t="s">
        <v>264</v>
      </c>
      <c r="O3" s="369"/>
      <c r="P3" s="369"/>
      <c r="Q3" s="37" t="str">
        <f>IF(O3="","B","P")</f>
        <v>B</v>
      </c>
    </row>
    <row r="4" spans="2:17" ht="20.149999999999999" customHeight="1" x14ac:dyDescent="0.35">
      <c r="B4" s="227"/>
      <c r="C4" s="228"/>
      <c r="D4" s="211" t="s">
        <v>0</v>
      </c>
      <c r="E4" s="212"/>
      <c r="F4" s="212"/>
      <c r="G4" s="215"/>
      <c r="H4" s="215"/>
      <c r="I4" s="215"/>
      <c r="J4" s="215"/>
      <c r="K4" s="215"/>
      <c r="L4" s="215"/>
      <c r="M4" s="39" t="str">
        <f>IF(G4="","B","P")</f>
        <v>B</v>
      </c>
      <c r="N4" s="40" t="s">
        <v>265</v>
      </c>
      <c r="O4" s="369"/>
      <c r="P4" s="369"/>
      <c r="Q4" s="41" t="str">
        <f>IF(O4="","B","P")</f>
        <v>B</v>
      </c>
    </row>
    <row r="5" spans="2:17" ht="20.149999999999999" customHeight="1" x14ac:dyDescent="0.35">
      <c r="B5" s="227"/>
      <c r="C5" s="228"/>
      <c r="D5" s="211" t="s">
        <v>1</v>
      </c>
      <c r="E5" s="212"/>
      <c r="F5" s="212"/>
      <c r="G5" s="215"/>
      <c r="H5" s="215"/>
      <c r="I5" s="215"/>
      <c r="J5" s="215"/>
      <c r="K5" s="215"/>
      <c r="L5" s="215"/>
      <c r="M5" s="39" t="str">
        <f>IF(G5="","B","P")</f>
        <v>B</v>
      </c>
      <c r="N5" s="40" t="s">
        <v>266</v>
      </c>
      <c r="O5" s="369"/>
      <c r="P5" s="369"/>
      <c r="Q5" s="41" t="str">
        <f>IF(O5="","B","P")</f>
        <v>B</v>
      </c>
    </row>
    <row r="6" spans="2:17" ht="20.149999999999999" customHeight="1" x14ac:dyDescent="0.35">
      <c r="B6" s="227"/>
      <c r="C6" s="228"/>
      <c r="D6" s="211" t="s">
        <v>28</v>
      </c>
      <c r="E6" s="212"/>
      <c r="F6" s="212"/>
      <c r="G6" s="358"/>
      <c r="H6" s="358"/>
      <c r="I6" s="358"/>
      <c r="J6" s="358"/>
      <c r="K6" s="358"/>
      <c r="L6" s="358"/>
      <c r="M6" s="39" t="str">
        <f>IF(G6="","B","P")</f>
        <v>B</v>
      </c>
      <c r="N6" s="42" t="s">
        <v>99</v>
      </c>
      <c r="O6" s="234"/>
      <c r="P6" s="234"/>
      <c r="Q6" s="216" t="str">
        <f>IF(AND(O6="",O7=""),"B","P")</f>
        <v>B</v>
      </c>
    </row>
    <row r="7" spans="2:17" ht="20.149999999999999" customHeight="1" thickBot="1" x14ac:dyDescent="0.4">
      <c r="B7" s="229"/>
      <c r="C7" s="230"/>
      <c r="D7" s="164" t="s">
        <v>100</v>
      </c>
      <c r="E7" s="165"/>
      <c r="F7" s="165"/>
      <c r="G7" s="361"/>
      <c r="H7" s="361"/>
      <c r="I7" s="361"/>
      <c r="J7" s="361"/>
      <c r="K7" s="361"/>
      <c r="L7" s="361"/>
      <c r="M7" s="44" t="str">
        <f>IF(G7="","B","P")</f>
        <v>B</v>
      </c>
      <c r="N7" s="43" t="s">
        <v>29</v>
      </c>
      <c r="O7" s="366"/>
      <c r="P7" s="366"/>
      <c r="Q7" s="217"/>
    </row>
    <row r="8" spans="2:17" ht="20.149999999999999" customHeight="1" x14ac:dyDescent="0.35">
      <c r="B8" s="359" t="s">
        <v>288</v>
      </c>
      <c r="C8" s="360"/>
      <c r="D8" s="367" t="s">
        <v>60</v>
      </c>
      <c r="E8" s="368"/>
      <c r="F8" s="368"/>
      <c r="G8" s="368"/>
      <c r="H8" s="368"/>
      <c r="I8" s="223"/>
      <c r="J8" s="223"/>
      <c r="K8" s="223"/>
      <c r="L8" s="223"/>
      <c r="M8" s="223"/>
      <c r="N8" s="223"/>
      <c r="O8" s="223"/>
      <c r="P8" s="223"/>
      <c r="Q8" s="46" t="str">
        <f>IF(I8="","B","P")</f>
        <v>B</v>
      </c>
    </row>
    <row r="9" spans="2:17" ht="20.149999999999999" customHeight="1" x14ac:dyDescent="0.35">
      <c r="B9" s="227"/>
      <c r="C9" s="228"/>
      <c r="D9" s="380" t="s">
        <v>62</v>
      </c>
      <c r="E9" s="381"/>
      <c r="F9" s="381"/>
      <c r="G9" s="381"/>
      <c r="H9" s="381"/>
      <c r="I9" s="224"/>
      <c r="J9" s="224"/>
      <c r="K9" s="224"/>
      <c r="L9" s="224"/>
      <c r="M9" s="224"/>
      <c r="N9" s="224"/>
      <c r="O9" s="224"/>
      <c r="P9" s="224"/>
      <c r="Q9" s="41" t="str">
        <f>IF(I9="","B","P")</f>
        <v>B</v>
      </c>
    </row>
    <row r="10" spans="2:17" ht="20.149999999999999" customHeight="1" x14ac:dyDescent="0.35">
      <c r="B10" s="227"/>
      <c r="C10" s="228"/>
      <c r="D10" s="211" t="s">
        <v>61</v>
      </c>
      <c r="E10" s="212"/>
      <c r="F10" s="212"/>
      <c r="G10" s="215"/>
      <c r="H10" s="215"/>
      <c r="I10" s="215"/>
      <c r="J10" s="215"/>
      <c r="K10" s="215"/>
      <c r="L10" s="215"/>
      <c r="M10" s="39" t="str">
        <f>IF(G10="","B","P")</f>
        <v>B</v>
      </c>
      <c r="N10" s="42" t="s">
        <v>99</v>
      </c>
      <c r="O10" s="234"/>
      <c r="P10" s="234"/>
      <c r="Q10" s="216" t="str">
        <f>IF(AND(O10="",O11=""),"B","P")</f>
        <v>B</v>
      </c>
    </row>
    <row r="11" spans="2:17" ht="20.149999999999999" customHeight="1" x14ac:dyDescent="0.35">
      <c r="B11" s="227"/>
      <c r="C11" s="228"/>
      <c r="D11" s="211" t="s">
        <v>0</v>
      </c>
      <c r="E11" s="212"/>
      <c r="F11" s="212"/>
      <c r="G11" s="215"/>
      <c r="H11" s="215"/>
      <c r="I11" s="215"/>
      <c r="J11" s="215"/>
      <c r="K11" s="215"/>
      <c r="L11" s="215"/>
      <c r="M11" s="39" t="str">
        <f>IF(G11="","B","P")</f>
        <v>B</v>
      </c>
      <c r="N11" s="38" t="s">
        <v>29</v>
      </c>
      <c r="O11" s="213"/>
      <c r="P11" s="214"/>
      <c r="Q11" s="216"/>
    </row>
    <row r="12" spans="2:17" ht="20.149999999999999" customHeight="1" thickBot="1" x14ac:dyDescent="0.4">
      <c r="B12" s="229"/>
      <c r="C12" s="230"/>
      <c r="D12" s="164" t="s">
        <v>1</v>
      </c>
      <c r="E12" s="165"/>
      <c r="F12" s="165"/>
      <c r="G12" s="361"/>
      <c r="H12" s="361"/>
      <c r="I12" s="361"/>
      <c r="J12" s="361"/>
      <c r="K12" s="361"/>
      <c r="L12" s="361"/>
      <c r="M12" s="44" t="str">
        <f>IF(G12="","B","P")</f>
        <v>B</v>
      </c>
      <c r="N12" s="47" t="s">
        <v>28</v>
      </c>
      <c r="O12" s="365"/>
      <c r="P12" s="365"/>
      <c r="Q12" s="45" t="str">
        <f>IF(O12="","B","P")</f>
        <v>B</v>
      </c>
    </row>
    <row r="13" spans="2:17" ht="5" customHeight="1" thickBot="1" x14ac:dyDescent="0.4">
      <c r="B13" s="48"/>
      <c r="C13" s="48"/>
      <c r="D13" s="48"/>
      <c r="E13" s="49"/>
      <c r="F13" s="49"/>
      <c r="G13" s="49"/>
      <c r="H13" s="49"/>
      <c r="I13" s="49"/>
      <c r="J13" s="49"/>
      <c r="K13" s="49"/>
    </row>
    <row r="14" spans="2:17" ht="23.15" customHeight="1" thickBot="1" x14ac:dyDescent="0.4">
      <c r="B14" s="178" t="s">
        <v>55</v>
      </c>
      <c r="C14" s="370"/>
      <c r="D14" s="370"/>
      <c r="E14" s="370"/>
      <c r="F14" s="370"/>
      <c r="G14" s="370"/>
      <c r="H14" s="370"/>
      <c r="I14" s="370"/>
      <c r="J14" s="370"/>
      <c r="K14" s="370"/>
      <c r="L14" s="370"/>
      <c r="M14" s="370"/>
      <c r="N14" s="370"/>
      <c r="O14" s="370"/>
      <c r="P14" s="370"/>
      <c r="Q14" s="371"/>
    </row>
    <row r="15" spans="2:17" ht="18" customHeight="1" thickBot="1" x14ac:dyDescent="0.4">
      <c r="B15" s="231" t="s">
        <v>92</v>
      </c>
      <c r="C15" s="232"/>
      <c r="D15" s="232"/>
      <c r="E15" s="232"/>
      <c r="F15" s="232"/>
      <c r="G15" s="232"/>
      <c r="H15" s="232"/>
      <c r="I15" s="232"/>
      <c r="J15" s="232"/>
      <c r="K15" s="232"/>
      <c r="L15" s="232"/>
      <c r="M15" s="232"/>
      <c r="N15" s="232"/>
      <c r="O15" s="233"/>
      <c r="P15" s="85"/>
      <c r="Q15" s="51" t="str">
        <f>IF(P15="","B","P")</f>
        <v>B</v>
      </c>
    </row>
    <row r="16" spans="2:17" ht="18" customHeight="1" thickBot="1" x14ac:dyDescent="0.4">
      <c r="B16" s="231" t="s">
        <v>93</v>
      </c>
      <c r="C16" s="232"/>
      <c r="D16" s="232"/>
      <c r="E16" s="232"/>
      <c r="F16" s="232"/>
      <c r="G16" s="232"/>
      <c r="H16" s="232"/>
      <c r="I16" s="232"/>
      <c r="J16" s="232"/>
      <c r="K16" s="232"/>
      <c r="L16" s="232"/>
      <c r="M16" s="232"/>
      <c r="N16" s="232"/>
      <c r="O16" s="233"/>
      <c r="P16" s="85"/>
      <c r="Q16" s="51" t="str">
        <f>IF(P16="","B","P")</f>
        <v>B</v>
      </c>
    </row>
    <row r="17" spans="2:17" ht="5" customHeight="1" thickBot="1" x14ac:dyDescent="0.4">
      <c r="B17" s="48"/>
      <c r="C17" s="48"/>
      <c r="D17" s="48"/>
      <c r="E17" s="49"/>
      <c r="F17" s="49"/>
      <c r="G17" s="49"/>
      <c r="H17" s="49"/>
      <c r="I17" s="49"/>
      <c r="J17" s="49"/>
      <c r="K17" s="49"/>
      <c r="Q17" s="24"/>
    </row>
    <row r="18" spans="2:17" ht="23.15" customHeight="1" thickBot="1" x14ac:dyDescent="0.4">
      <c r="B18" s="178" t="s">
        <v>202</v>
      </c>
      <c r="C18" s="370"/>
      <c r="D18" s="370"/>
      <c r="E18" s="370"/>
      <c r="F18" s="370"/>
      <c r="G18" s="370"/>
      <c r="H18" s="370"/>
      <c r="I18" s="370"/>
      <c r="J18" s="370"/>
      <c r="K18" s="370"/>
      <c r="L18" s="370"/>
      <c r="M18" s="370"/>
      <c r="N18" s="370"/>
      <c r="O18" s="370"/>
      <c r="P18" s="370"/>
      <c r="Q18" s="371"/>
    </row>
    <row r="19" spans="2:17" ht="18" customHeight="1" x14ac:dyDescent="0.35">
      <c r="B19" s="166" t="s">
        <v>213</v>
      </c>
      <c r="C19" s="167"/>
      <c r="D19" s="168"/>
      <c r="E19" s="385"/>
      <c r="F19" s="385"/>
      <c r="G19" s="385"/>
      <c r="H19" s="385"/>
      <c r="I19" s="385"/>
      <c r="J19" s="385"/>
      <c r="K19" s="385"/>
      <c r="L19" s="386"/>
      <c r="M19" s="389" t="str">
        <f>IF(E19="","B",IF(OR(E19="Anim. - Autres volailles (canards, émeus, etc.)", E19="Anim. - Autres productions animales", E19="Anim. - Autres volailles", E19="Vég. - Autres fruits", E19="Vég. - Autres légumes de champs", E19="Vég. - Autres légumes de transformation", E19="Vég. - Autres productions végétales", E19="Transformation alimentaire artisanale"), IF(E20&lt;&gt;"","P","B"),"P"))</f>
        <v>B</v>
      </c>
      <c r="N19" s="391" t="s">
        <v>151</v>
      </c>
      <c r="O19" s="391"/>
      <c r="P19" s="86"/>
      <c r="Q19" s="379" t="str">
        <f>IF(OR(P19="",P20=""),"B","P")</f>
        <v>B</v>
      </c>
    </row>
    <row r="20" spans="2:17" ht="18" customHeight="1" thickBot="1" x14ac:dyDescent="0.4">
      <c r="B20" s="208" t="s">
        <v>289</v>
      </c>
      <c r="C20" s="209"/>
      <c r="D20" s="210"/>
      <c r="E20" s="387"/>
      <c r="F20" s="387"/>
      <c r="G20" s="387"/>
      <c r="H20" s="387"/>
      <c r="I20" s="387"/>
      <c r="J20" s="387"/>
      <c r="K20" s="387"/>
      <c r="L20" s="388"/>
      <c r="M20" s="390"/>
      <c r="N20" s="392" t="s">
        <v>150</v>
      </c>
      <c r="O20" s="392"/>
      <c r="P20" s="87"/>
      <c r="Q20" s="217"/>
    </row>
    <row r="21" spans="2:17" ht="225" customHeight="1" thickBot="1" x14ac:dyDescent="0.4">
      <c r="B21" s="372" t="s">
        <v>290</v>
      </c>
      <c r="C21" s="373"/>
      <c r="D21" s="374"/>
      <c r="E21" s="382"/>
      <c r="F21" s="383"/>
      <c r="G21" s="383"/>
      <c r="H21" s="383"/>
      <c r="I21" s="383"/>
      <c r="J21" s="383"/>
      <c r="K21" s="383"/>
      <c r="L21" s="383"/>
      <c r="M21" s="383"/>
      <c r="N21" s="383"/>
      <c r="O21" s="383"/>
      <c r="P21" s="384"/>
      <c r="Q21" s="52" t="str">
        <f>IF(LEN(E21)&gt;200,"P","B")</f>
        <v>B</v>
      </c>
    </row>
    <row r="22" spans="2:17" ht="10.25" customHeight="1" thickBot="1" x14ac:dyDescent="0.4">
      <c r="B22" s="48"/>
      <c r="C22" s="48"/>
      <c r="D22" s="48"/>
      <c r="E22" s="49"/>
      <c r="F22" s="49"/>
      <c r="G22" s="49"/>
      <c r="H22" s="49"/>
      <c r="I22" s="49"/>
      <c r="J22" s="49"/>
      <c r="K22" s="49"/>
    </row>
    <row r="23" spans="2:17" ht="24" customHeight="1" thickBot="1" x14ac:dyDescent="0.4">
      <c r="B23" s="375" t="s">
        <v>217</v>
      </c>
      <c r="C23" s="376"/>
      <c r="D23" s="376"/>
      <c r="E23" s="376"/>
      <c r="F23" s="376"/>
      <c r="G23" s="376"/>
      <c r="H23" s="376"/>
      <c r="I23" s="376"/>
      <c r="J23" s="376"/>
      <c r="K23" s="376"/>
      <c r="L23" s="376"/>
      <c r="M23" s="376"/>
      <c r="N23" s="377"/>
      <c r="O23" s="377"/>
      <c r="P23" s="377"/>
      <c r="Q23" s="378"/>
    </row>
    <row r="24" spans="2:17" ht="15" customHeight="1" thickBot="1" x14ac:dyDescent="0.4">
      <c r="B24" s="352" t="s">
        <v>56</v>
      </c>
      <c r="C24" s="353"/>
      <c r="D24" s="353"/>
      <c r="E24" s="353"/>
      <c r="F24" s="353"/>
      <c r="G24" s="353"/>
      <c r="H24" s="353"/>
      <c r="I24" s="353"/>
      <c r="J24" s="353"/>
      <c r="K24" s="353"/>
      <c r="L24" s="353"/>
      <c r="M24" s="354"/>
      <c r="N24" s="393" t="s">
        <v>40</v>
      </c>
      <c r="O24" s="394"/>
      <c r="P24" s="394"/>
      <c r="Q24" s="395"/>
    </row>
    <row r="25" spans="2:17" ht="15" customHeight="1" thickBot="1" x14ac:dyDescent="0.4">
      <c r="B25" s="355"/>
      <c r="C25" s="356"/>
      <c r="D25" s="356"/>
      <c r="E25" s="356"/>
      <c r="F25" s="356"/>
      <c r="G25" s="356"/>
      <c r="H25" s="356"/>
      <c r="I25" s="356"/>
      <c r="J25" s="356"/>
      <c r="K25" s="356"/>
      <c r="L25" s="356"/>
      <c r="M25" s="357"/>
      <c r="N25" s="53" t="s">
        <v>198</v>
      </c>
      <c r="O25" s="54" t="s">
        <v>2</v>
      </c>
      <c r="P25" s="396" t="s">
        <v>3</v>
      </c>
      <c r="Q25" s="397"/>
    </row>
    <row r="26" spans="2:17" ht="18" customHeight="1" x14ac:dyDescent="0.35">
      <c r="B26" s="218">
        <v>1</v>
      </c>
      <c r="C26" s="253"/>
      <c r="D26" s="254"/>
      <c r="E26" s="254"/>
      <c r="F26" s="254"/>
      <c r="G26" s="254"/>
      <c r="H26" s="254"/>
      <c r="I26" s="254"/>
      <c r="J26" s="254"/>
      <c r="K26" s="254"/>
      <c r="L26" s="254"/>
      <c r="M26" s="255"/>
      <c r="N26" s="173"/>
      <c r="O26" s="256"/>
      <c r="P26" s="169">
        <f>N26*O26</f>
        <v>0</v>
      </c>
      <c r="Q26" s="170"/>
    </row>
    <row r="27" spans="2:17" ht="18" customHeight="1" thickBot="1" x14ac:dyDescent="0.4">
      <c r="B27" s="219"/>
      <c r="C27" s="55" t="s">
        <v>199</v>
      </c>
      <c r="D27" s="258"/>
      <c r="E27" s="258"/>
      <c r="F27" s="258"/>
      <c r="G27" s="258"/>
      <c r="H27" s="258"/>
      <c r="I27" s="258"/>
      <c r="J27" s="258"/>
      <c r="K27" s="258"/>
      <c r="L27" s="258"/>
      <c r="M27" s="259"/>
      <c r="N27" s="174"/>
      <c r="O27" s="257"/>
      <c r="P27" s="171"/>
      <c r="Q27" s="172"/>
    </row>
    <row r="28" spans="2:17" ht="18" customHeight="1" x14ac:dyDescent="0.35">
      <c r="B28" s="302">
        <v>2</v>
      </c>
      <c r="C28" s="253"/>
      <c r="D28" s="254"/>
      <c r="E28" s="254"/>
      <c r="F28" s="254"/>
      <c r="G28" s="254"/>
      <c r="H28" s="254"/>
      <c r="I28" s="254"/>
      <c r="J28" s="254"/>
      <c r="K28" s="254"/>
      <c r="L28" s="254"/>
      <c r="M28" s="255"/>
      <c r="N28" s="173"/>
      <c r="O28" s="256"/>
      <c r="P28" s="169">
        <f>N28*O28</f>
        <v>0</v>
      </c>
      <c r="Q28" s="170"/>
    </row>
    <row r="29" spans="2:17" ht="18" customHeight="1" thickBot="1" x14ac:dyDescent="0.4">
      <c r="B29" s="219"/>
      <c r="C29" s="55" t="s">
        <v>199</v>
      </c>
      <c r="D29" s="258"/>
      <c r="E29" s="258"/>
      <c r="F29" s="258"/>
      <c r="G29" s="258"/>
      <c r="H29" s="258"/>
      <c r="I29" s="258"/>
      <c r="J29" s="258"/>
      <c r="K29" s="258"/>
      <c r="L29" s="258"/>
      <c r="M29" s="259"/>
      <c r="N29" s="174"/>
      <c r="O29" s="257"/>
      <c r="P29" s="171"/>
      <c r="Q29" s="172"/>
    </row>
    <row r="30" spans="2:17" ht="18" customHeight="1" x14ac:dyDescent="0.35">
      <c r="B30" s="218">
        <v>3</v>
      </c>
      <c r="C30" s="253"/>
      <c r="D30" s="254"/>
      <c r="E30" s="254"/>
      <c r="F30" s="254"/>
      <c r="G30" s="254"/>
      <c r="H30" s="254"/>
      <c r="I30" s="254"/>
      <c r="J30" s="254"/>
      <c r="K30" s="254"/>
      <c r="L30" s="254"/>
      <c r="M30" s="255"/>
      <c r="N30" s="173"/>
      <c r="O30" s="256"/>
      <c r="P30" s="169">
        <f t="shared" ref="P30" si="0">N30*O30</f>
        <v>0</v>
      </c>
      <c r="Q30" s="170"/>
    </row>
    <row r="31" spans="2:17" ht="18" customHeight="1" thickBot="1" x14ac:dyDescent="0.4">
      <c r="B31" s="219"/>
      <c r="C31" s="55" t="s">
        <v>199</v>
      </c>
      <c r="D31" s="258"/>
      <c r="E31" s="258"/>
      <c r="F31" s="258"/>
      <c r="G31" s="258"/>
      <c r="H31" s="258"/>
      <c r="I31" s="258"/>
      <c r="J31" s="258"/>
      <c r="K31" s="258"/>
      <c r="L31" s="258"/>
      <c r="M31" s="259"/>
      <c r="N31" s="174"/>
      <c r="O31" s="257"/>
      <c r="P31" s="171"/>
      <c r="Q31" s="172"/>
    </row>
    <row r="32" spans="2:17" ht="18" customHeight="1" x14ac:dyDescent="0.35">
      <c r="B32" s="218">
        <v>4</v>
      </c>
      <c r="C32" s="253"/>
      <c r="D32" s="254"/>
      <c r="E32" s="254"/>
      <c r="F32" s="254"/>
      <c r="G32" s="254"/>
      <c r="H32" s="254"/>
      <c r="I32" s="254"/>
      <c r="J32" s="254"/>
      <c r="K32" s="254"/>
      <c r="L32" s="254"/>
      <c r="M32" s="255"/>
      <c r="N32" s="173"/>
      <c r="O32" s="256"/>
      <c r="P32" s="169">
        <f t="shared" ref="P32" si="1">N32*O32</f>
        <v>0</v>
      </c>
      <c r="Q32" s="170"/>
    </row>
    <row r="33" spans="2:17" ht="18" customHeight="1" thickBot="1" x14ac:dyDescent="0.4">
      <c r="B33" s="219"/>
      <c r="C33" s="55" t="s">
        <v>199</v>
      </c>
      <c r="D33" s="258"/>
      <c r="E33" s="258"/>
      <c r="F33" s="258"/>
      <c r="G33" s="258"/>
      <c r="H33" s="258"/>
      <c r="I33" s="258"/>
      <c r="J33" s="258"/>
      <c r="K33" s="258"/>
      <c r="L33" s="258"/>
      <c r="M33" s="259"/>
      <c r="N33" s="174"/>
      <c r="O33" s="257"/>
      <c r="P33" s="171"/>
      <c r="Q33" s="172"/>
    </row>
    <row r="34" spans="2:17" ht="18" customHeight="1" x14ac:dyDescent="0.35">
      <c r="B34" s="218">
        <v>5</v>
      </c>
      <c r="C34" s="253"/>
      <c r="D34" s="254"/>
      <c r="E34" s="254"/>
      <c r="F34" s="254"/>
      <c r="G34" s="254"/>
      <c r="H34" s="254"/>
      <c r="I34" s="254"/>
      <c r="J34" s="254"/>
      <c r="K34" s="254"/>
      <c r="L34" s="254"/>
      <c r="M34" s="255"/>
      <c r="N34" s="173"/>
      <c r="O34" s="256"/>
      <c r="P34" s="169">
        <f t="shared" ref="P34" si="2">N34*O34</f>
        <v>0</v>
      </c>
      <c r="Q34" s="170"/>
    </row>
    <row r="35" spans="2:17" ht="18" customHeight="1" thickBot="1" x14ac:dyDescent="0.4">
      <c r="B35" s="219"/>
      <c r="C35" s="55" t="s">
        <v>199</v>
      </c>
      <c r="D35" s="258"/>
      <c r="E35" s="258"/>
      <c r="F35" s="258"/>
      <c r="G35" s="258"/>
      <c r="H35" s="258"/>
      <c r="I35" s="258"/>
      <c r="J35" s="258"/>
      <c r="K35" s="258"/>
      <c r="L35" s="258"/>
      <c r="M35" s="259"/>
      <c r="N35" s="174"/>
      <c r="O35" s="257"/>
      <c r="P35" s="171"/>
      <c r="Q35" s="172"/>
    </row>
    <row r="36" spans="2:17" ht="18" customHeight="1" x14ac:dyDescent="0.35">
      <c r="B36" s="218">
        <v>6</v>
      </c>
      <c r="C36" s="253"/>
      <c r="D36" s="254"/>
      <c r="E36" s="254"/>
      <c r="F36" s="254"/>
      <c r="G36" s="254"/>
      <c r="H36" s="254"/>
      <c r="I36" s="254"/>
      <c r="J36" s="254"/>
      <c r="K36" s="254"/>
      <c r="L36" s="254"/>
      <c r="M36" s="255"/>
      <c r="N36" s="173"/>
      <c r="O36" s="256"/>
      <c r="P36" s="169">
        <f t="shared" ref="P36" si="3">N36*O36</f>
        <v>0</v>
      </c>
      <c r="Q36" s="170"/>
    </row>
    <row r="37" spans="2:17" ht="18" customHeight="1" thickBot="1" x14ac:dyDescent="0.4">
      <c r="B37" s="219"/>
      <c r="C37" s="55" t="s">
        <v>199</v>
      </c>
      <c r="D37" s="258"/>
      <c r="E37" s="258"/>
      <c r="F37" s="258"/>
      <c r="G37" s="258"/>
      <c r="H37" s="258"/>
      <c r="I37" s="258"/>
      <c r="J37" s="258"/>
      <c r="K37" s="258"/>
      <c r="L37" s="258"/>
      <c r="M37" s="259"/>
      <c r="N37" s="174"/>
      <c r="O37" s="257"/>
      <c r="P37" s="171"/>
      <c r="Q37" s="172"/>
    </row>
    <row r="38" spans="2:17" ht="18" customHeight="1" x14ac:dyDescent="0.35">
      <c r="B38" s="218">
        <v>7</v>
      </c>
      <c r="C38" s="253"/>
      <c r="D38" s="254"/>
      <c r="E38" s="254"/>
      <c r="F38" s="254"/>
      <c r="G38" s="254"/>
      <c r="H38" s="254"/>
      <c r="I38" s="254"/>
      <c r="J38" s="254"/>
      <c r="K38" s="254"/>
      <c r="L38" s="254"/>
      <c r="M38" s="255"/>
      <c r="N38" s="173"/>
      <c r="O38" s="256"/>
      <c r="P38" s="169">
        <f t="shared" ref="P38" si="4">N38*O38</f>
        <v>0</v>
      </c>
      <c r="Q38" s="170"/>
    </row>
    <row r="39" spans="2:17" ht="18" customHeight="1" thickBot="1" x14ac:dyDescent="0.4">
      <c r="B39" s="219"/>
      <c r="C39" s="55" t="s">
        <v>199</v>
      </c>
      <c r="D39" s="258"/>
      <c r="E39" s="258"/>
      <c r="F39" s="258"/>
      <c r="G39" s="258"/>
      <c r="H39" s="258"/>
      <c r="I39" s="258"/>
      <c r="J39" s="258"/>
      <c r="K39" s="258"/>
      <c r="L39" s="258"/>
      <c r="M39" s="259"/>
      <c r="N39" s="174"/>
      <c r="O39" s="257"/>
      <c r="P39" s="171"/>
      <c r="Q39" s="172"/>
    </row>
    <row r="40" spans="2:17" ht="18" customHeight="1" x14ac:dyDescent="0.35">
      <c r="B40" s="218">
        <v>8</v>
      </c>
      <c r="C40" s="253"/>
      <c r="D40" s="254"/>
      <c r="E40" s="254"/>
      <c r="F40" s="254"/>
      <c r="G40" s="254"/>
      <c r="H40" s="254"/>
      <c r="I40" s="254"/>
      <c r="J40" s="254"/>
      <c r="K40" s="254"/>
      <c r="L40" s="254"/>
      <c r="M40" s="255"/>
      <c r="N40" s="173"/>
      <c r="O40" s="256"/>
      <c r="P40" s="169">
        <f t="shared" ref="P40" si="5">N40*O40</f>
        <v>0</v>
      </c>
      <c r="Q40" s="170"/>
    </row>
    <row r="41" spans="2:17" ht="18" customHeight="1" thickBot="1" x14ac:dyDescent="0.4">
      <c r="B41" s="219"/>
      <c r="C41" s="55" t="s">
        <v>199</v>
      </c>
      <c r="D41" s="258"/>
      <c r="E41" s="258"/>
      <c r="F41" s="258"/>
      <c r="G41" s="258"/>
      <c r="H41" s="258"/>
      <c r="I41" s="258"/>
      <c r="J41" s="258"/>
      <c r="K41" s="258"/>
      <c r="L41" s="258"/>
      <c r="M41" s="259"/>
      <c r="N41" s="174"/>
      <c r="O41" s="257"/>
      <c r="P41" s="171"/>
      <c r="Q41" s="172"/>
    </row>
    <row r="42" spans="2:17" ht="18" customHeight="1" x14ac:dyDescent="0.35">
      <c r="B42" s="218">
        <v>9</v>
      </c>
      <c r="C42" s="253"/>
      <c r="D42" s="254"/>
      <c r="E42" s="254"/>
      <c r="F42" s="254"/>
      <c r="G42" s="254"/>
      <c r="H42" s="254"/>
      <c r="I42" s="254"/>
      <c r="J42" s="254"/>
      <c r="K42" s="254"/>
      <c r="L42" s="254"/>
      <c r="M42" s="255"/>
      <c r="N42" s="173"/>
      <c r="O42" s="256"/>
      <c r="P42" s="169">
        <f t="shared" ref="P42" si="6">N42*O42</f>
        <v>0</v>
      </c>
      <c r="Q42" s="170"/>
    </row>
    <row r="43" spans="2:17" ht="18" customHeight="1" thickBot="1" x14ac:dyDescent="0.4">
      <c r="B43" s="219"/>
      <c r="C43" s="55" t="s">
        <v>199</v>
      </c>
      <c r="D43" s="258"/>
      <c r="E43" s="258"/>
      <c r="F43" s="258"/>
      <c r="G43" s="258"/>
      <c r="H43" s="258"/>
      <c r="I43" s="258"/>
      <c r="J43" s="258"/>
      <c r="K43" s="258"/>
      <c r="L43" s="258"/>
      <c r="M43" s="259"/>
      <c r="N43" s="174"/>
      <c r="O43" s="257"/>
      <c r="P43" s="171"/>
      <c r="Q43" s="172"/>
    </row>
    <row r="44" spans="2:17" ht="18" customHeight="1" x14ac:dyDescent="0.35">
      <c r="B44" s="218">
        <v>10</v>
      </c>
      <c r="C44" s="253"/>
      <c r="D44" s="254"/>
      <c r="E44" s="254"/>
      <c r="F44" s="254"/>
      <c r="G44" s="254"/>
      <c r="H44" s="254"/>
      <c r="I44" s="254"/>
      <c r="J44" s="254"/>
      <c r="K44" s="254"/>
      <c r="L44" s="254"/>
      <c r="M44" s="255"/>
      <c r="N44" s="173"/>
      <c r="O44" s="256"/>
      <c r="P44" s="169">
        <f t="shared" ref="P44" si="7">N44*O44</f>
        <v>0</v>
      </c>
      <c r="Q44" s="170"/>
    </row>
    <row r="45" spans="2:17" ht="18" customHeight="1" thickBot="1" x14ac:dyDescent="0.4">
      <c r="B45" s="219"/>
      <c r="C45" s="55" t="s">
        <v>199</v>
      </c>
      <c r="D45" s="258"/>
      <c r="E45" s="258"/>
      <c r="F45" s="258"/>
      <c r="G45" s="258"/>
      <c r="H45" s="258"/>
      <c r="I45" s="258"/>
      <c r="J45" s="258"/>
      <c r="K45" s="258"/>
      <c r="L45" s="258"/>
      <c r="M45" s="259"/>
      <c r="N45" s="174"/>
      <c r="O45" s="257"/>
      <c r="P45" s="171"/>
      <c r="Q45" s="172"/>
    </row>
    <row r="46" spans="2:17" ht="5" customHeight="1" thickBot="1" x14ac:dyDescent="0.4">
      <c r="B46" s="48"/>
      <c r="C46" s="48"/>
      <c r="D46" s="48"/>
      <c r="E46" s="49"/>
      <c r="F46" s="49"/>
      <c r="G46" s="49"/>
      <c r="H46" s="49"/>
      <c r="I46" s="49"/>
      <c r="J46" s="49"/>
      <c r="K46" s="49"/>
    </row>
    <row r="47" spans="2:17" ht="23.15" customHeight="1" thickBot="1" x14ac:dyDescent="0.4">
      <c r="B47" s="220" t="s">
        <v>210</v>
      </c>
      <c r="C47" s="221"/>
      <c r="D47" s="221"/>
      <c r="E47" s="221"/>
      <c r="F47" s="221"/>
      <c r="G47" s="221"/>
      <c r="H47" s="221"/>
      <c r="I47" s="221"/>
      <c r="J47" s="221"/>
      <c r="K47" s="221"/>
      <c r="L47" s="221"/>
      <c r="M47" s="221"/>
      <c r="N47" s="221"/>
      <c r="O47" s="221"/>
      <c r="P47" s="221"/>
      <c r="Q47" s="222"/>
    </row>
    <row r="48" spans="2:17" ht="31.75" customHeight="1" thickBot="1" x14ac:dyDescent="0.4">
      <c r="B48" s="267" t="s">
        <v>211</v>
      </c>
      <c r="C48" s="268"/>
      <c r="D48" s="268"/>
      <c r="E48" s="268"/>
      <c r="F48" s="268"/>
      <c r="G48" s="247"/>
      <c r="H48" s="248"/>
      <c r="I48" s="248"/>
      <c r="J48" s="248"/>
      <c r="K48" s="249"/>
      <c r="L48" s="89" t="s">
        <v>198</v>
      </c>
      <c r="M48" s="91" t="s">
        <v>2</v>
      </c>
      <c r="N48" s="93" t="s">
        <v>218</v>
      </c>
      <c r="O48" s="95" t="s">
        <v>197</v>
      </c>
      <c r="P48" s="263" t="s">
        <v>206</v>
      </c>
      <c r="Q48" s="264"/>
    </row>
    <row r="49" spans="2:17" ht="47.15" customHeight="1" thickBot="1" x14ac:dyDescent="0.4">
      <c r="B49" s="265" t="s">
        <v>219</v>
      </c>
      <c r="C49" s="266"/>
      <c r="D49" s="88"/>
      <c r="E49" s="260" t="s">
        <v>220</v>
      </c>
      <c r="F49" s="260"/>
      <c r="G49" s="261"/>
      <c r="H49" s="261"/>
      <c r="I49" s="261"/>
      <c r="J49" s="262"/>
      <c r="K49" s="51" t="str">
        <f>IF(OR(G48="",D49=""),"B","P")</f>
        <v>B</v>
      </c>
      <c r="L49" s="90"/>
      <c r="M49" s="92"/>
      <c r="N49" s="94">
        <f>IFERROR(L49*M49,"")</f>
        <v>0</v>
      </c>
      <c r="O49" s="96">
        <f>IFERROR(IF(M49&gt;50,L49*50*0.5,L49*M49*0.5),"")</f>
        <v>0</v>
      </c>
      <c r="P49" s="245" t="str">
        <f>IF(OR(G48="",D49="",L49="",M49=""),"B","P")</f>
        <v>B</v>
      </c>
      <c r="Q49" s="246"/>
    </row>
    <row r="50" spans="2:17" ht="20.149999999999999" customHeight="1" x14ac:dyDescent="0.35">
      <c r="B50" s="75"/>
      <c r="C50" s="76"/>
      <c r="D50" s="77"/>
      <c r="E50" s="76"/>
      <c r="F50" s="76"/>
      <c r="G50" s="78"/>
      <c r="H50" s="78"/>
      <c r="I50" s="78"/>
      <c r="J50" s="78"/>
      <c r="K50" s="79"/>
      <c r="L50" s="80"/>
      <c r="M50" s="81"/>
      <c r="N50" s="82"/>
      <c r="O50" s="175" t="s">
        <v>291</v>
      </c>
      <c r="P50" s="175"/>
      <c r="Q50" s="175"/>
    </row>
    <row r="51" spans="2:17" ht="20.149999999999999" customHeight="1" x14ac:dyDescent="0.35">
      <c r="B51" s="75"/>
      <c r="C51" s="76"/>
      <c r="D51" s="77"/>
      <c r="E51" s="76"/>
      <c r="F51" s="76"/>
      <c r="G51" s="78"/>
      <c r="H51" s="78"/>
      <c r="I51" s="78"/>
      <c r="J51" s="78"/>
      <c r="K51" s="79"/>
      <c r="L51" s="80"/>
      <c r="M51" s="81"/>
      <c r="N51" s="82"/>
      <c r="O51" s="175" t="s">
        <v>292</v>
      </c>
      <c r="P51" s="175"/>
      <c r="Q51" s="175"/>
    </row>
    <row r="52" spans="2:17" ht="14.4" hidden="1" customHeight="1" x14ac:dyDescent="0.35">
      <c r="B52" s="75"/>
      <c r="C52" s="76"/>
      <c r="D52" s="77"/>
      <c r="E52" s="76"/>
      <c r="F52" s="76"/>
      <c r="G52" s="78"/>
      <c r="H52" s="78"/>
      <c r="I52" s="78"/>
      <c r="J52" s="78"/>
      <c r="K52" s="79"/>
      <c r="L52" s="80"/>
      <c r="M52" s="81"/>
      <c r="N52" s="82"/>
      <c r="O52" s="149"/>
      <c r="P52" s="149"/>
      <c r="Q52" s="149"/>
    </row>
    <row r="53" spans="2:17" ht="21.65" customHeight="1" thickBot="1" x14ac:dyDescent="0.4">
      <c r="B53" s="48"/>
      <c r="C53" s="48"/>
      <c r="D53" s="48"/>
      <c r="E53" s="49"/>
      <c r="F53" s="49"/>
      <c r="G53" s="49"/>
      <c r="H53" s="49"/>
      <c r="I53" s="49"/>
      <c r="J53" s="49"/>
      <c r="K53" s="49"/>
      <c r="O53" s="269"/>
      <c r="P53" s="269"/>
      <c r="Q53" s="269"/>
    </row>
    <row r="54" spans="2:17" ht="24" customHeight="1" thickBot="1" x14ac:dyDescent="0.4">
      <c r="B54" s="178" t="s">
        <v>204</v>
      </c>
      <c r="C54" s="179"/>
      <c r="D54" s="179"/>
      <c r="E54" s="179"/>
      <c r="F54" s="179"/>
      <c r="G54" s="179"/>
      <c r="H54" s="179"/>
      <c r="I54" s="179"/>
      <c r="J54" s="179"/>
      <c r="K54" s="179"/>
      <c r="L54" s="179"/>
      <c r="M54" s="179"/>
      <c r="N54" s="179"/>
      <c r="O54" s="179"/>
      <c r="P54" s="179"/>
      <c r="Q54" s="237"/>
    </row>
    <row r="55" spans="2:17" ht="15" customHeight="1" thickBot="1" x14ac:dyDescent="0.4">
      <c r="B55" s="238" t="s">
        <v>56</v>
      </c>
      <c r="C55" s="239"/>
      <c r="D55" s="239"/>
      <c r="E55" s="239"/>
      <c r="F55" s="239"/>
      <c r="G55" s="239"/>
      <c r="H55" s="239"/>
      <c r="I55" s="239"/>
      <c r="J55" s="239"/>
      <c r="K55" s="239"/>
      <c r="L55" s="250" t="s">
        <v>40</v>
      </c>
      <c r="M55" s="251"/>
      <c r="N55" s="251"/>
      <c r="O55" s="252"/>
      <c r="P55" s="243" t="s">
        <v>268</v>
      </c>
      <c r="Q55" s="244"/>
    </row>
    <row r="56" spans="2:17" ht="15" customHeight="1" thickBot="1" x14ac:dyDescent="0.4">
      <c r="B56" s="240"/>
      <c r="C56" s="241"/>
      <c r="D56" s="241"/>
      <c r="E56" s="241"/>
      <c r="F56" s="241"/>
      <c r="G56" s="241"/>
      <c r="H56" s="241"/>
      <c r="I56" s="241"/>
      <c r="J56" s="241"/>
      <c r="K56" s="242"/>
      <c r="L56" s="56" t="s">
        <v>198</v>
      </c>
      <c r="M56" s="57" t="s">
        <v>2</v>
      </c>
      <c r="N56" s="57" t="s">
        <v>3</v>
      </c>
      <c r="O56" s="58" t="s">
        <v>4</v>
      </c>
      <c r="P56" s="235" t="s">
        <v>269</v>
      </c>
      <c r="Q56" s="236"/>
    </row>
    <row r="57" spans="2:17" ht="18" customHeight="1" x14ac:dyDescent="0.35">
      <c r="B57" s="176">
        <v>1</v>
      </c>
      <c r="C57" s="189"/>
      <c r="D57" s="288"/>
      <c r="E57" s="288"/>
      <c r="F57" s="288"/>
      <c r="G57" s="288"/>
      <c r="H57" s="288"/>
      <c r="I57" s="288"/>
      <c r="J57" s="289"/>
      <c r="K57" s="192" t="str">
        <f>IF(OR(C57="",C58=""),"B","P")</f>
        <v>B</v>
      </c>
      <c r="L57" s="195"/>
      <c r="M57" s="198"/>
      <c r="N57" s="97"/>
      <c r="O57" s="98"/>
      <c r="P57" s="99"/>
      <c r="Q57" s="180" t="str">
        <f>IF(OR(L57="",M57=""),"B","P")</f>
        <v>B</v>
      </c>
    </row>
    <row r="58" spans="2:17" ht="18" customHeight="1" x14ac:dyDescent="0.35">
      <c r="B58" s="177"/>
      <c r="C58" s="184"/>
      <c r="D58" s="185"/>
      <c r="E58" s="185"/>
      <c r="F58" s="185"/>
      <c r="G58" s="185"/>
      <c r="H58" s="185"/>
      <c r="I58" s="185"/>
      <c r="J58" s="31"/>
      <c r="K58" s="193"/>
      <c r="L58" s="196"/>
      <c r="M58" s="199"/>
      <c r="N58" s="100">
        <f>+L57*M57</f>
        <v>0</v>
      </c>
      <c r="O58" s="101" t="str">
        <f>IFERROR(IF(OR(P15="OUI",P16="OUI"),VLOOKUP(C58,'Références taux et max'!B:H,7,FALSE),VLOOKUP(C58,'Références taux et max'!B:D,3,FALSE))," ")</f>
        <v xml:space="preserve"> </v>
      </c>
      <c r="P58" s="102" t="str">
        <f>IF(C58="","",IF(OR(P15="OUI",P16="OUI"),IF(N58*O58&gt;VLOOKUP(C58,'Références taux et max'!$B:$I,8,FALSE),VLOOKUP(C58,'Références taux et max'!$B:$I,8,FALSE),N58*O58),IF(N58*O58&gt;VLOOKUP(C58,'Références taux et max'!$B:$I,4,FALSE),VLOOKUP(C58,'Références taux et max'!$B:$I,4,FALSE),N58*O58)))</f>
        <v/>
      </c>
      <c r="Q58" s="182"/>
    </row>
    <row r="59" spans="2:17" ht="18" customHeight="1" thickBot="1" x14ac:dyDescent="0.4">
      <c r="B59" s="177"/>
      <c r="C59" s="59" t="s">
        <v>199</v>
      </c>
      <c r="D59" s="186"/>
      <c r="E59" s="186"/>
      <c r="F59" s="186"/>
      <c r="G59" s="186"/>
      <c r="H59" s="186"/>
      <c r="I59" s="186"/>
      <c r="J59" s="187"/>
      <c r="K59" s="207"/>
      <c r="L59" s="196"/>
      <c r="M59" s="199"/>
      <c r="N59" s="100"/>
      <c r="O59" s="101"/>
      <c r="P59" s="102"/>
      <c r="Q59" s="182"/>
    </row>
    <row r="60" spans="2:17" ht="18" customHeight="1" x14ac:dyDescent="0.35">
      <c r="B60" s="176">
        <v>2</v>
      </c>
      <c r="C60" s="189"/>
      <c r="D60" s="190"/>
      <c r="E60" s="190"/>
      <c r="F60" s="190"/>
      <c r="G60" s="190"/>
      <c r="H60" s="190"/>
      <c r="I60" s="190"/>
      <c r="J60" s="191"/>
      <c r="K60" s="192" t="str">
        <f>IF(OR(C60="",C61=""),"B","P")</f>
        <v>B</v>
      </c>
      <c r="L60" s="195"/>
      <c r="M60" s="198"/>
      <c r="N60" s="97"/>
      <c r="O60" s="98"/>
      <c r="P60" s="99"/>
      <c r="Q60" s="180" t="str">
        <f>IF(OR(L60="",M60=""),"B","P")</f>
        <v>B</v>
      </c>
    </row>
    <row r="61" spans="2:17" ht="18" customHeight="1" x14ac:dyDescent="0.35">
      <c r="B61" s="177"/>
      <c r="C61" s="184"/>
      <c r="D61" s="185"/>
      <c r="E61" s="185"/>
      <c r="F61" s="185"/>
      <c r="G61" s="185"/>
      <c r="H61" s="185"/>
      <c r="I61" s="185"/>
      <c r="J61" s="31"/>
      <c r="K61" s="193"/>
      <c r="L61" s="196"/>
      <c r="M61" s="199"/>
      <c r="N61" s="100">
        <f>+L60*M60</f>
        <v>0</v>
      </c>
      <c r="O61" s="101" t="str">
        <f>IFERROR(IF(OR(P15="OUI",P16="OUI"),VLOOKUP(C61,'Références taux et max'!B:H,7,FALSE),VLOOKUP(C61,'Références taux et max'!B:D,3,FALSE))," ")</f>
        <v xml:space="preserve"> </v>
      </c>
      <c r="P61" s="102" t="str">
        <f>IF(C61="","",IF(OR(P15="OUI",P16="OUI"),MIN(N61*O61,VLOOKUP(C61,'Références taux et max'!$B:$I,8,FALSE)-SUMIF($C$58:C60,C61,$P$58:P60)),MIN(N61*O61,VLOOKUP(C61,'Références taux et max'!$B:$I,4,FALSE)-SUMIF($C$58:C60,C61,$P$58:P60))))</f>
        <v/>
      </c>
      <c r="Q61" s="182"/>
    </row>
    <row r="62" spans="2:17" ht="18" customHeight="1" thickBot="1" x14ac:dyDescent="0.4">
      <c r="B62" s="188"/>
      <c r="C62" s="59" t="s">
        <v>199</v>
      </c>
      <c r="D62" s="186"/>
      <c r="E62" s="186"/>
      <c r="F62" s="186"/>
      <c r="G62" s="186"/>
      <c r="H62" s="186"/>
      <c r="I62" s="186"/>
      <c r="J62" s="187"/>
      <c r="K62" s="194"/>
      <c r="L62" s="197"/>
      <c r="M62" s="200"/>
      <c r="N62" s="103"/>
      <c r="O62" s="104"/>
      <c r="P62" s="105"/>
      <c r="Q62" s="183"/>
    </row>
    <row r="63" spans="2:17" ht="18" customHeight="1" x14ac:dyDescent="0.35">
      <c r="B63" s="176">
        <v>3</v>
      </c>
      <c r="C63" s="189"/>
      <c r="D63" s="190"/>
      <c r="E63" s="190"/>
      <c r="F63" s="190"/>
      <c r="G63" s="190"/>
      <c r="H63" s="190"/>
      <c r="I63" s="190"/>
      <c r="J63" s="191"/>
      <c r="K63" s="192" t="str">
        <f>IF(OR(C63="",C64=""),"B","P")</f>
        <v>B</v>
      </c>
      <c r="L63" s="195"/>
      <c r="M63" s="198"/>
      <c r="N63" s="97"/>
      <c r="O63" s="98"/>
      <c r="P63" s="99"/>
      <c r="Q63" s="180" t="str">
        <f>IF(OR(L63="",M63=""),"B","P")</f>
        <v>B</v>
      </c>
    </row>
    <row r="64" spans="2:17" ht="18" customHeight="1" x14ac:dyDescent="0.35">
      <c r="B64" s="177"/>
      <c r="C64" s="184"/>
      <c r="D64" s="185"/>
      <c r="E64" s="185"/>
      <c r="F64" s="185"/>
      <c r="G64" s="185"/>
      <c r="H64" s="185"/>
      <c r="I64" s="185"/>
      <c r="J64" s="31"/>
      <c r="K64" s="193"/>
      <c r="L64" s="196"/>
      <c r="M64" s="199"/>
      <c r="N64" s="100">
        <f>+L63*M63</f>
        <v>0</v>
      </c>
      <c r="O64" s="101" t="str">
        <f>IFERROR(IF(OR(P15="OUI",P16="OUI"),VLOOKUP(C64,'Références taux et max'!B:H,7,FALSE),VLOOKUP(C64,'Références taux et max'!B:D,3,FALSE))," ")</f>
        <v xml:space="preserve"> </v>
      </c>
      <c r="P64" s="102" t="str">
        <f>IF(C64="","",IF(OR(P15="OUI",P16="OUI"),MIN(N64*O64,VLOOKUP(C64,'Références taux et max'!$B:$I,8,FALSE)-SUMIF($C$58:C63,C64,$P$58:P63)),MIN(N64*O64,VLOOKUP(C64,'Références taux et max'!$B:$I,4,FALSE)-SUMIF($C$58:C63,C64,$P$58:P63))))</f>
        <v/>
      </c>
      <c r="Q64" s="182"/>
    </row>
    <row r="65" spans="2:17" ht="18" customHeight="1" thickBot="1" x14ac:dyDescent="0.4">
      <c r="B65" s="188"/>
      <c r="C65" s="59" t="s">
        <v>199</v>
      </c>
      <c r="D65" s="186"/>
      <c r="E65" s="186"/>
      <c r="F65" s="186"/>
      <c r="G65" s="186"/>
      <c r="H65" s="186"/>
      <c r="I65" s="186"/>
      <c r="J65" s="187"/>
      <c r="K65" s="194"/>
      <c r="L65" s="197"/>
      <c r="M65" s="200"/>
      <c r="N65" s="103"/>
      <c r="O65" s="104"/>
      <c r="P65" s="105"/>
      <c r="Q65" s="183"/>
    </row>
    <row r="66" spans="2:17" ht="18" customHeight="1" x14ac:dyDescent="0.35">
      <c r="B66" s="176">
        <v>4</v>
      </c>
      <c r="C66" s="189"/>
      <c r="D66" s="190"/>
      <c r="E66" s="190"/>
      <c r="F66" s="190"/>
      <c r="G66" s="190"/>
      <c r="H66" s="190"/>
      <c r="I66" s="190"/>
      <c r="J66" s="191"/>
      <c r="K66" s="192" t="str">
        <f>IF(OR(C66="",C67=""),"B","P")</f>
        <v>B</v>
      </c>
      <c r="L66" s="195"/>
      <c r="M66" s="198"/>
      <c r="N66" s="97"/>
      <c r="O66" s="98"/>
      <c r="P66" s="99"/>
      <c r="Q66" s="180" t="str">
        <f>IF(OR(L66="",M66=""),"B","P")</f>
        <v>B</v>
      </c>
    </row>
    <row r="67" spans="2:17" ht="18" customHeight="1" x14ac:dyDescent="0.35">
      <c r="B67" s="177"/>
      <c r="C67" s="184"/>
      <c r="D67" s="185"/>
      <c r="E67" s="185"/>
      <c r="F67" s="185"/>
      <c r="G67" s="185"/>
      <c r="H67" s="185"/>
      <c r="I67" s="185"/>
      <c r="J67" s="31"/>
      <c r="K67" s="193"/>
      <c r="L67" s="196"/>
      <c r="M67" s="199"/>
      <c r="N67" s="100">
        <f>+L66*M66</f>
        <v>0</v>
      </c>
      <c r="O67" s="101" t="str">
        <f>IFERROR(IF(OR(P15="OUI",P16="OUI"),VLOOKUP(C67,'Références taux et max'!B:H,7,FALSE),VLOOKUP(C67,'Références taux et max'!B:D,3,FALSE))," ")</f>
        <v xml:space="preserve"> </v>
      </c>
      <c r="P67" s="102" t="str">
        <f>IF(C67="","",IF(OR(P15="OUI",P16="OUI"),MIN(N67*O67,VLOOKUP(C67,'Références taux et max'!$B:$I,8,FALSE)-SUMIF($C$58:C66,C67,$P$58:P66)),MIN(N67*O67,VLOOKUP(C67,'Références taux et max'!$B:$I,4,FALSE)-SUMIF($C$58:C66,C67,$P$58:P66))))</f>
        <v/>
      </c>
      <c r="Q67" s="182"/>
    </row>
    <row r="68" spans="2:17" ht="18" customHeight="1" thickBot="1" x14ac:dyDescent="0.4">
      <c r="B68" s="188"/>
      <c r="C68" s="59" t="s">
        <v>199</v>
      </c>
      <c r="D68" s="186"/>
      <c r="E68" s="186"/>
      <c r="F68" s="186"/>
      <c r="G68" s="186"/>
      <c r="H68" s="186"/>
      <c r="I68" s="186"/>
      <c r="J68" s="187"/>
      <c r="K68" s="194"/>
      <c r="L68" s="197"/>
      <c r="M68" s="200"/>
      <c r="N68" s="103"/>
      <c r="O68" s="104"/>
      <c r="P68" s="105"/>
      <c r="Q68" s="183"/>
    </row>
    <row r="69" spans="2:17" ht="18" customHeight="1" x14ac:dyDescent="0.35">
      <c r="B69" s="176">
        <v>5</v>
      </c>
      <c r="C69" s="189"/>
      <c r="D69" s="190"/>
      <c r="E69" s="190"/>
      <c r="F69" s="190"/>
      <c r="G69" s="190"/>
      <c r="H69" s="190"/>
      <c r="I69" s="190"/>
      <c r="J69" s="191"/>
      <c r="K69" s="192" t="str">
        <f>IF(OR(C69="",C70=""),"B","P")</f>
        <v>B</v>
      </c>
      <c r="L69" s="195"/>
      <c r="M69" s="198"/>
      <c r="N69" s="97"/>
      <c r="O69" s="98"/>
      <c r="P69" s="99"/>
      <c r="Q69" s="180" t="str">
        <f>IF(OR(L69="",M69=""),"B","P")</f>
        <v>B</v>
      </c>
    </row>
    <row r="70" spans="2:17" ht="18" customHeight="1" x14ac:dyDescent="0.35">
      <c r="B70" s="177"/>
      <c r="C70" s="184"/>
      <c r="D70" s="185"/>
      <c r="E70" s="185"/>
      <c r="F70" s="185"/>
      <c r="G70" s="185"/>
      <c r="H70" s="185"/>
      <c r="I70" s="185"/>
      <c r="J70" s="31"/>
      <c r="K70" s="193"/>
      <c r="L70" s="196"/>
      <c r="M70" s="199"/>
      <c r="N70" s="100">
        <f>+L69*M69</f>
        <v>0</v>
      </c>
      <c r="O70" s="101" t="str">
        <f>IFERROR(IF(OR(P15="OUI",P16="OUI"),VLOOKUP(C70,'Références taux et max'!B:H,7,FALSE),VLOOKUP(C70,'Références taux et max'!B:D,3,FALSE))," ")</f>
        <v xml:space="preserve"> </v>
      </c>
      <c r="P70" s="102" t="str">
        <f>IF(C70="","",IF(OR(P15="OUI",P16="OUI"),MIN(N70*O70,VLOOKUP(C70,'Références taux et max'!$B:$I,8,FALSE)-SUMIF($C$58:C69,C70,$P$58:P69)),MIN(N70*O70,VLOOKUP(C70,'Références taux et max'!$B:$I,4,FALSE)-SUMIF($C$58:C69,C70,$P$58:P69))))</f>
        <v/>
      </c>
      <c r="Q70" s="182"/>
    </row>
    <row r="71" spans="2:17" ht="18" customHeight="1" thickBot="1" x14ac:dyDescent="0.4">
      <c r="B71" s="188"/>
      <c r="C71" s="59" t="s">
        <v>199</v>
      </c>
      <c r="D71" s="186"/>
      <c r="E71" s="186"/>
      <c r="F71" s="186"/>
      <c r="G71" s="186"/>
      <c r="H71" s="186"/>
      <c r="I71" s="186"/>
      <c r="J71" s="187"/>
      <c r="K71" s="194"/>
      <c r="L71" s="197"/>
      <c r="M71" s="200"/>
      <c r="N71" s="103"/>
      <c r="O71" s="104"/>
      <c r="P71" s="105"/>
      <c r="Q71" s="183"/>
    </row>
    <row r="72" spans="2:17" ht="18" customHeight="1" x14ac:dyDescent="0.35">
      <c r="B72" s="176">
        <v>6</v>
      </c>
      <c r="C72" s="189"/>
      <c r="D72" s="190"/>
      <c r="E72" s="190"/>
      <c r="F72" s="190"/>
      <c r="G72" s="190"/>
      <c r="H72" s="190"/>
      <c r="I72" s="190"/>
      <c r="J72" s="191"/>
      <c r="K72" s="192" t="str">
        <f>IF(OR(C72="",C73=""),"B","P")</f>
        <v>B</v>
      </c>
      <c r="L72" s="195"/>
      <c r="M72" s="198"/>
      <c r="N72" s="97"/>
      <c r="O72" s="98"/>
      <c r="P72" s="99"/>
      <c r="Q72" s="180" t="str">
        <f>IF(OR(L72="",M72=""),"B","P")</f>
        <v>B</v>
      </c>
    </row>
    <row r="73" spans="2:17" ht="18" customHeight="1" x14ac:dyDescent="0.35">
      <c r="B73" s="177"/>
      <c r="C73" s="184"/>
      <c r="D73" s="185"/>
      <c r="E73" s="185"/>
      <c r="F73" s="185"/>
      <c r="G73" s="185"/>
      <c r="H73" s="185"/>
      <c r="I73" s="185"/>
      <c r="J73" s="31"/>
      <c r="K73" s="193"/>
      <c r="L73" s="196"/>
      <c r="M73" s="199"/>
      <c r="N73" s="100">
        <f>+L72*M72</f>
        <v>0</v>
      </c>
      <c r="O73" s="101" t="str">
        <f>IFERROR(IF(OR(P15="OUI",P16="OUI"),VLOOKUP(C73,'Références taux et max'!B:H,7,FALSE),VLOOKUP(C73,'Références taux et max'!B:D,3,FALSE))," ")</f>
        <v xml:space="preserve"> </v>
      </c>
      <c r="P73" s="102" t="str">
        <f>IF(C73="","",IF(OR(P15="OUI",P16="OUI"),MIN(N73*O73,VLOOKUP(C73,'Références taux et max'!$B:$I,8,FALSE)-SUMIF($C$58:C72,C73,$P$58:P72)),MIN(N73*O73,VLOOKUP(C73,'Références taux et max'!$B:$I,4,FALSE)-SUMIF($C$58:C72,C73,$P$58:P72))))</f>
        <v/>
      </c>
      <c r="Q73" s="182"/>
    </row>
    <row r="74" spans="2:17" ht="18" customHeight="1" thickBot="1" x14ac:dyDescent="0.4">
      <c r="B74" s="188"/>
      <c r="C74" s="59" t="s">
        <v>199</v>
      </c>
      <c r="D74" s="186"/>
      <c r="E74" s="186"/>
      <c r="F74" s="186"/>
      <c r="G74" s="186"/>
      <c r="H74" s="186"/>
      <c r="I74" s="186"/>
      <c r="J74" s="187"/>
      <c r="K74" s="194"/>
      <c r="L74" s="197"/>
      <c r="M74" s="200"/>
      <c r="N74" s="103"/>
      <c r="O74" s="104"/>
      <c r="P74" s="105"/>
      <c r="Q74" s="183"/>
    </row>
    <row r="75" spans="2:17" ht="18" customHeight="1" x14ac:dyDescent="0.35">
      <c r="B75" s="176">
        <v>7</v>
      </c>
      <c r="C75" s="189"/>
      <c r="D75" s="190"/>
      <c r="E75" s="190"/>
      <c r="F75" s="190"/>
      <c r="G75" s="190"/>
      <c r="H75" s="190"/>
      <c r="I75" s="190"/>
      <c r="J75" s="191"/>
      <c r="K75" s="192" t="str">
        <f>IF(OR(C75="",C76=""),"B","P")</f>
        <v>B</v>
      </c>
      <c r="L75" s="195"/>
      <c r="M75" s="198"/>
      <c r="N75" s="97"/>
      <c r="O75" s="98"/>
      <c r="P75" s="99"/>
      <c r="Q75" s="180" t="str">
        <f>IF(OR(L75="",M75=""),"B","P")</f>
        <v>B</v>
      </c>
    </row>
    <row r="76" spans="2:17" ht="18" customHeight="1" x14ac:dyDescent="0.35">
      <c r="B76" s="177"/>
      <c r="C76" s="184"/>
      <c r="D76" s="185"/>
      <c r="E76" s="185"/>
      <c r="F76" s="185"/>
      <c r="G76" s="185"/>
      <c r="H76" s="185"/>
      <c r="I76" s="185"/>
      <c r="J76" s="31"/>
      <c r="K76" s="193"/>
      <c r="L76" s="196"/>
      <c r="M76" s="199"/>
      <c r="N76" s="100">
        <f>+L75*M75</f>
        <v>0</v>
      </c>
      <c r="O76" s="101" t="str">
        <f>IFERROR(IF(OR(P15="OUI",P16="OUI"),VLOOKUP(C76,'Références taux et max'!B:H,7,FALSE),VLOOKUP(C76,'Références taux et max'!B:D,3,FALSE))," ")</f>
        <v xml:space="preserve"> </v>
      </c>
      <c r="P76" s="102" t="str">
        <f>IF(C76="","",IF(OR(P15="OUI",P16="OUI"),MIN(N76*O76,VLOOKUP(C76,'Références taux et max'!$B:$I,8,FALSE)-SUMIF($C$58:C75,C76,$P$58:P75)),MIN(N76*O76,VLOOKUP(C76,'Références taux et max'!$B:$I,4,FALSE)-SUMIF($C$58:C75,C76,$P$58:P75))))</f>
        <v/>
      </c>
      <c r="Q76" s="182"/>
    </row>
    <row r="77" spans="2:17" ht="18" customHeight="1" thickBot="1" x14ac:dyDescent="0.4">
      <c r="B77" s="188"/>
      <c r="C77" s="59" t="s">
        <v>199</v>
      </c>
      <c r="D77" s="186"/>
      <c r="E77" s="186"/>
      <c r="F77" s="186"/>
      <c r="G77" s="186"/>
      <c r="H77" s="186"/>
      <c r="I77" s="186"/>
      <c r="J77" s="187"/>
      <c r="K77" s="194"/>
      <c r="L77" s="197"/>
      <c r="M77" s="200"/>
      <c r="N77" s="103"/>
      <c r="O77" s="104"/>
      <c r="P77" s="105"/>
      <c r="Q77" s="183"/>
    </row>
    <row r="78" spans="2:17" ht="18" customHeight="1" x14ac:dyDescent="0.35">
      <c r="B78" s="176">
        <v>8</v>
      </c>
      <c r="C78" s="189"/>
      <c r="D78" s="190"/>
      <c r="E78" s="190"/>
      <c r="F78" s="190"/>
      <c r="G78" s="190"/>
      <c r="H78" s="190"/>
      <c r="I78" s="190"/>
      <c r="J78" s="191"/>
      <c r="K78" s="192" t="str">
        <f>IF(OR(C78="",C79=""),"B","P")</f>
        <v>B</v>
      </c>
      <c r="L78" s="195"/>
      <c r="M78" s="198"/>
      <c r="N78" s="97"/>
      <c r="O78" s="98"/>
      <c r="P78" s="99"/>
      <c r="Q78" s="180" t="str">
        <f>IF(OR(L78="",M78=""),"B","P")</f>
        <v>B</v>
      </c>
    </row>
    <row r="79" spans="2:17" ht="18" customHeight="1" x14ac:dyDescent="0.35">
      <c r="B79" s="177"/>
      <c r="C79" s="184"/>
      <c r="D79" s="185"/>
      <c r="E79" s="185"/>
      <c r="F79" s="185"/>
      <c r="G79" s="185"/>
      <c r="H79" s="185"/>
      <c r="I79" s="185"/>
      <c r="J79" s="31"/>
      <c r="K79" s="193"/>
      <c r="L79" s="196"/>
      <c r="M79" s="199"/>
      <c r="N79" s="100">
        <f>+L78*M78</f>
        <v>0</v>
      </c>
      <c r="O79" s="101" t="str">
        <f>IFERROR(IF(OR(P15="OUI",P16="OUI"),VLOOKUP(C79,'Références taux et max'!B:H,7,FALSE),VLOOKUP(C79,'Références taux et max'!B:D,3,FALSE))," ")</f>
        <v xml:space="preserve"> </v>
      </c>
      <c r="P79" s="102" t="str">
        <f>IF(C79="","",IF(OR(P15="OUI",P16="OUI"),MIN(N79*O79,VLOOKUP(C79,'Références taux et max'!$B:$I,8,FALSE)-SUMIF($C$58:C78,C79,$P$58:P78)),MIN(N79*O79,VLOOKUP(C79,'Références taux et max'!$B:$I,4,FALSE)-SUMIF($C$58:C78,C79,$P$58:P78))))</f>
        <v/>
      </c>
      <c r="Q79" s="182"/>
    </row>
    <row r="80" spans="2:17" ht="18" customHeight="1" thickBot="1" x14ac:dyDescent="0.4">
      <c r="B80" s="188"/>
      <c r="C80" s="59" t="s">
        <v>199</v>
      </c>
      <c r="D80" s="186"/>
      <c r="E80" s="186"/>
      <c r="F80" s="186"/>
      <c r="G80" s="186"/>
      <c r="H80" s="186"/>
      <c r="I80" s="186"/>
      <c r="J80" s="187"/>
      <c r="K80" s="194"/>
      <c r="L80" s="197"/>
      <c r="M80" s="200"/>
      <c r="N80" s="103"/>
      <c r="O80" s="104"/>
      <c r="P80" s="105"/>
      <c r="Q80" s="183"/>
    </row>
    <row r="81" spans="2:481" ht="18" customHeight="1" x14ac:dyDescent="0.35">
      <c r="B81" s="176">
        <v>9</v>
      </c>
      <c r="C81" s="189"/>
      <c r="D81" s="190"/>
      <c r="E81" s="190"/>
      <c r="F81" s="190"/>
      <c r="G81" s="190"/>
      <c r="H81" s="190"/>
      <c r="I81" s="190"/>
      <c r="J81" s="191"/>
      <c r="K81" s="192" t="str">
        <f>IF(OR(C81="",C82=""),"B","P")</f>
        <v>B</v>
      </c>
      <c r="L81" s="195"/>
      <c r="M81" s="198"/>
      <c r="N81" s="97"/>
      <c r="O81" s="98"/>
      <c r="P81" s="99"/>
      <c r="Q81" s="180" t="str">
        <f>IF(OR(L81="",M81=""),"B","P")</f>
        <v>B</v>
      </c>
    </row>
    <row r="82" spans="2:481" ht="18" customHeight="1" x14ac:dyDescent="0.35">
      <c r="B82" s="177"/>
      <c r="C82" s="184"/>
      <c r="D82" s="185"/>
      <c r="E82" s="185"/>
      <c r="F82" s="185"/>
      <c r="G82" s="185"/>
      <c r="H82" s="185"/>
      <c r="I82" s="185"/>
      <c r="J82" s="31"/>
      <c r="K82" s="193"/>
      <c r="L82" s="196"/>
      <c r="M82" s="199"/>
      <c r="N82" s="100">
        <f>+L81*M81</f>
        <v>0</v>
      </c>
      <c r="O82" s="101" t="str">
        <f>IFERROR(IF(OR(P15="OUI",P16="OUI"),VLOOKUP(C82,'Références taux et max'!B:H,7,FALSE),VLOOKUP(C82,'Références taux et max'!B:D,3,FALSE))," ")</f>
        <v xml:space="preserve"> </v>
      </c>
      <c r="P82" s="102" t="str">
        <f>IF(C82="","",IF(OR(P15="OUI",P16="OUI"),MIN(N82*O82,VLOOKUP(C82,'Références taux et max'!$B:$I,8,FALSE)-SUMIF($C$58:C81,C82,$P$58:P81)),MIN(N82*O82,VLOOKUP(C82,'Références taux et max'!$B:$I,4,FALSE)-SUMIF($C$58:C81,C82,$P$58:P81))))</f>
        <v/>
      </c>
      <c r="Q82" s="182"/>
    </row>
    <row r="83" spans="2:481" ht="18" customHeight="1" thickBot="1" x14ac:dyDescent="0.4">
      <c r="B83" s="188"/>
      <c r="C83" s="59" t="s">
        <v>199</v>
      </c>
      <c r="D83" s="186"/>
      <c r="E83" s="186"/>
      <c r="F83" s="186"/>
      <c r="G83" s="186"/>
      <c r="H83" s="186"/>
      <c r="I83" s="186"/>
      <c r="J83" s="187"/>
      <c r="K83" s="194"/>
      <c r="L83" s="197"/>
      <c r="M83" s="200"/>
      <c r="N83" s="103"/>
      <c r="O83" s="104"/>
      <c r="P83" s="105"/>
      <c r="Q83" s="183"/>
    </row>
    <row r="84" spans="2:481" ht="18" customHeight="1" x14ac:dyDescent="0.35">
      <c r="B84" s="176">
        <v>10</v>
      </c>
      <c r="C84" s="189"/>
      <c r="D84" s="190"/>
      <c r="E84" s="190"/>
      <c r="F84" s="190"/>
      <c r="G84" s="190"/>
      <c r="H84" s="190"/>
      <c r="I84" s="190"/>
      <c r="J84" s="191"/>
      <c r="K84" s="192" t="str">
        <f>IF(OR(C84="",C85=""),"B","P")</f>
        <v>B</v>
      </c>
      <c r="L84" s="195"/>
      <c r="M84" s="198"/>
      <c r="N84" s="97"/>
      <c r="O84" s="98"/>
      <c r="P84" s="99"/>
      <c r="Q84" s="180" t="str">
        <f>IF(OR(L84="",M84=""),"B","P")</f>
        <v>B</v>
      </c>
    </row>
    <row r="85" spans="2:481" ht="18" customHeight="1" x14ac:dyDescent="0.35">
      <c r="B85" s="177"/>
      <c r="C85" s="184"/>
      <c r="D85" s="185"/>
      <c r="E85" s="185"/>
      <c r="F85" s="185"/>
      <c r="G85" s="185"/>
      <c r="H85" s="185"/>
      <c r="I85" s="185"/>
      <c r="J85" s="31"/>
      <c r="K85" s="193"/>
      <c r="L85" s="196"/>
      <c r="M85" s="199"/>
      <c r="N85" s="100">
        <f>+L84*M84</f>
        <v>0</v>
      </c>
      <c r="O85" s="101" t="str">
        <f>IFERROR(IF(OR(P15="OUI",P16="OUI"),VLOOKUP(C85,'Références taux et max'!B:H,7,FALSE),VLOOKUP(C85,'Références taux et max'!B:D,3,FALSE))," ")</f>
        <v xml:space="preserve"> </v>
      </c>
      <c r="P85" s="102" t="str">
        <f>IF(C85="","",IF(OR(P15="OUI",P16="OUI"),MIN(N85*O85,VLOOKUP(C85,'Références taux et max'!$B:$I,8,FALSE)-SUMIF($C$58:C84,C85,$P$58:P84)),MIN(N85*O85,VLOOKUP(C85,'Références taux et max'!$B:$I,4,FALSE)-SUMIF($C$58:C84,C85,$P$58:P84))))</f>
        <v/>
      </c>
      <c r="Q85" s="182"/>
    </row>
    <row r="86" spans="2:481" ht="18" customHeight="1" thickBot="1" x14ac:dyDescent="0.4">
      <c r="B86" s="188"/>
      <c r="C86" s="59" t="s">
        <v>199</v>
      </c>
      <c r="D86" s="186"/>
      <c r="E86" s="186"/>
      <c r="F86" s="186"/>
      <c r="G86" s="186"/>
      <c r="H86" s="186"/>
      <c r="I86" s="186"/>
      <c r="J86" s="187"/>
      <c r="K86" s="194"/>
      <c r="L86" s="197"/>
      <c r="M86" s="200"/>
      <c r="N86" s="103"/>
      <c r="O86" s="104"/>
      <c r="P86" s="105"/>
      <c r="Q86" s="183"/>
    </row>
    <row r="87" spans="2:481" ht="18" customHeight="1" thickBot="1" x14ac:dyDescent="0.4">
      <c r="B87" s="83"/>
      <c r="C87" s="178" t="s">
        <v>293</v>
      </c>
      <c r="D87" s="179"/>
      <c r="E87" s="179"/>
      <c r="F87" s="179"/>
      <c r="G87" s="179"/>
      <c r="H87" s="179"/>
      <c r="I87" s="179"/>
      <c r="J87" s="179"/>
      <c r="K87" s="179"/>
      <c r="L87" s="179"/>
      <c r="M87" s="179"/>
      <c r="N87" s="179"/>
      <c r="O87" s="179"/>
      <c r="P87" s="179"/>
      <c r="Q87" s="179"/>
    </row>
    <row r="88" spans="2:481" ht="18" customHeight="1" thickBot="1" x14ac:dyDescent="0.4">
      <c r="B88" s="176"/>
      <c r="C88" s="201" t="s">
        <v>294</v>
      </c>
      <c r="D88" s="202"/>
      <c r="E88" s="202"/>
      <c r="F88" s="202"/>
      <c r="G88" s="202"/>
      <c r="H88" s="202"/>
      <c r="I88" s="202"/>
      <c r="J88" s="202"/>
      <c r="K88" s="202"/>
      <c r="L88" s="202"/>
      <c r="M88" s="202"/>
      <c r="N88" s="202"/>
      <c r="O88" s="203"/>
      <c r="P88" s="147" t="s">
        <v>42</v>
      </c>
      <c r="Q88" s="180" t="str">
        <f>IF(OR(L89="",M89="",D89="",P88="NON"),"B","P")</f>
        <v>B</v>
      </c>
    </row>
    <row r="89" spans="2:481" ht="44" customHeight="1" thickBot="1" x14ac:dyDescent="0.4">
      <c r="B89" s="177"/>
      <c r="C89" s="111" t="s">
        <v>295</v>
      </c>
      <c r="D89" s="153"/>
      <c r="E89" s="154"/>
      <c r="F89" s="154"/>
      <c r="G89" s="154"/>
      <c r="H89" s="154"/>
      <c r="I89" s="154"/>
      <c r="J89" s="154"/>
      <c r="K89" s="155"/>
      <c r="L89" s="106"/>
      <c r="M89" s="107"/>
      <c r="N89" s="108">
        <f>L89*M89</f>
        <v>0</v>
      </c>
      <c r="O89" s="109">
        <f>IF(AND(OR(P15="NON",P15="NE SAIT PAS"),OR(P16="NON",P16="NE SAIT PAS"),P88="OUI"),15%,0%)</f>
        <v>0</v>
      </c>
      <c r="P89" s="110">
        <f>N89*O89</f>
        <v>0</v>
      </c>
      <c r="Q89" s="181"/>
    </row>
    <row r="90" spans="2:481" ht="18" customHeight="1" thickBot="1" x14ac:dyDescent="0.4">
      <c r="B90" s="176"/>
      <c r="C90" s="290" t="s">
        <v>340</v>
      </c>
      <c r="D90" s="291"/>
      <c r="E90" s="291"/>
      <c r="F90" s="291"/>
      <c r="G90" s="291"/>
      <c r="H90" s="291"/>
      <c r="I90" s="291"/>
      <c r="J90" s="291"/>
      <c r="K90" s="291"/>
      <c r="L90" s="291"/>
      <c r="M90" s="291"/>
      <c r="N90" s="291"/>
      <c r="O90" s="292"/>
      <c r="P90" s="148" t="s">
        <v>42</v>
      </c>
      <c r="Q90" s="192" t="str">
        <f>IF(OR(L91="",M91="",D91="",P90="NON"),"B","P")</f>
        <v>B</v>
      </c>
    </row>
    <row r="91" spans="2:481" ht="43.75" customHeight="1" thickBot="1" x14ac:dyDescent="0.4">
      <c r="B91" s="188"/>
      <c r="C91" s="111" t="s">
        <v>295</v>
      </c>
      <c r="D91" s="153"/>
      <c r="E91" s="154"/>
      <c r="F91" s="154"/>
      <c r="G91" s="154"/>
      <c r="H91" s="154"/>
      <c r="I91" s="154"/>
      <c r="J91" s="154"/>
      <c r="K91" s="155"/>
      <c r="L91" s="106"/>
      <c r="M91" s="107"/>
      <c r="N91" s="108">
        <f>L91*M91</f>
        <v>0</v>
      </c>
      <c r="O91" s="109">
        <f>IF(AND(OR(P15="NON",P15="NE SAIT PAS"),OR(P16="NON",P16="NE SAIT PAS"),P90="OUI"),15%,0%)</f>
        <v>0</v>
      </c>
      <c r="P91" s="110">
        <f>N91*O91</f>
        <v>0</v>
      </c>
      <c r="Q91" s="207"/>
    </row>
    <row r="92" spans="2:481" ht="5" customHeight="1" thickBot="1" x14ac:dyDescent="0.4">
      <c r="B92" s="60"/>
      <c r="C92" s="61"/>
      <c r="D92" s="62"/>
      <c r="E92" s="62"/>
      <c r="F92" s="62"/>
      <c r="G92" s="62"/>
      <c r="H92" s="62"/>
      <c r="I92" s="62"/>
      <c r="J92" s="62"/>
      <c r="K92" s="63"/>
      <c r="L92" s="64"/>
      <c r="M92" s="25"/>
      <c r="N92" s="65"/>
      <c r="O92" s="26"/>
      <c r="P92" s="27"/>
      <c r="Q92" s="63"/>
    </row>
    <row r="93" spans="2:481" s="66" customFormat="1" ht="18" customHeight="1" x14ac:dyDescent="0.35">
      <c r="B93" s="346" t="s">
        <v>30</v>
      </c>
      <c r="C93" s="347"/>
      <c r="D93" s="347"/>
      <c r="E93" s="347"/>
      <c r="F93" s="347"/>
      <c r="G93" s="347"/>
      <c r="H93" s="347"/>
      <c r="I93" s="347"/>
      <c r="J93" s="347"/>
      <c r="K93" s="347"/>
      <c r="L93" s="347"/>
      <c r="M93" s="347"/>
      <c r="N93" s="348"/>
      <c r="O93" s="113">
        <f>SUM(P26:P44)+SUM(N57:N86)+N49</f>
        <v>0</v>
      </c>
      <c r="P93" s="328"/>
      <c r="Q93" s="329"/>
      <c r="S93" s="283"/>
      <c r="T93" s="283"/>
      <c r="U93" s="283"/>
      <c r="V93"/>
      <c r="W93"/>
      <c r="X93"/>
      <c r="Y93"/>
      <c r="Z93"/>
      <c r="AA93"/>
      <c r="AB93"/>
      <c r="AC93"/>
      <c r="AD93"/>
      <c r="AE93"/>
      <c r="AF93"/>
      <c r="A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c r="IQ93"/>
      <c r="IR93"/>
      <c r="IS93"/>
      <c r="IT93"/>
      <c r="IU93"/>
      <c r="IV93"/>
      <c r="IW93"/>
      <c r="IX93"/>
      <c r="IY93"/>
      <c r="IZ93"/>
      <c r="JA93"/>
      <c r="JB93"/>
      <c r="JC93"/>
      <c r="JD93"/>
      <c r="JE93"/>
      <c r="JF93"/>
      <c r="JG93"/>
      <c r="JH93"/>
      <c r="JI93"/>
      <c r="JJ93"/>
      <c r="JK93"/>
      <c r="JL93"/>
      <c r="JM93"/>
      <c r="JN93"/>
      <c r="JO93"/>
      <c r="JP93"/>
      <c r="JQ93"/>
      <c r="JR93"/>
      <c r="JS93"/>
      <c r="JT93"/>
      <c r="JU93"/>
      <c r="JV93"/>
      <c r="JW93"/>
      <c r="JX93"/>
      <c r="JY93"/>
      <c r="JZ93"/>
      <c r="KA93"/>
      <c r="KB93"/>
      <c r="KC93"/>
      <c r="KD93"/>
      <c r="KE93"/>
      <c r="KF93"/>
      <c r="KG93"/>
      <c r="KH93"/>
      <c r="KI93"/>
      <c r="KJ93"/>
      <c r="KK93"/>
      <c r="KL93"/>
      <c r="KM93"/>
      <c r="KN93"/>
      <c r="KO93"/>
      <c r="KP93"/>
      <c r="KQ93"/>
      <c r="KR93"/>
      <c r="KS93"/>
      <c r="KT93"/>
      <c r="KU93"/>
      <c r="KV93"/>
      <c r="KW93"/>
      <c r="KX93"/>
      <c r="KY93"/>
      <c r="KZ93"/>
      <c r="LA93"/>
      <c r="LB93"/>
      <c r="LC93"/>
      <c r="LD93"/>
      <c r="LE93"/>
      <c r="LF93"/>
      <c r="LG93"/>
      <c r="LH93"/>
      <c r="LI93"/>
      <c r="LJ93"/>
      <c r="LK93"/>
      <c r="LL93"/>
      <c r="LM93"/>
      <c r="LN93"/>
      <c r="LO93"/>
      <c r="LP93"/>
      <c r="LQ93"/>
      <c r="LR93"/>
      <c r="LS93"/>
      <c r="LT93"/>
      <c r="LU93"/>
      <c r="LV93"/>
      <c r="LW93"/>
      <c r="LX93"/>
      <c r="LY93"/>
      <c r="LZ93"/>
      <c r="MA93"/>
      <c r="MB93"/>
      <c r="MC93"/>
      <c r="MD93"/>
      <c r="ME93"/>
      <c r="MF93"/>
      <c r="MG93"/>
      <c r="MH93"/>
      <c r="MI93"/>
      <c r="MJ93"/>
      <c r="MK93"/>
      <c r="ML93"/>
      <c r="MM93"/>
      <c r="MN93"/>
      <c r="MO93"/>
      <c r="MP93"/>
      <c r="MQ93"/>
      <c r="MR93"/>
      <c r="MS93"/>
      <c r="MT93"/>
      <c r="MU93"/>
      <c r="MV93"/>
      <c r="MW93"/>
      <c r="MX93"/>
      <c r="MY93"/>
      <c r="MZ93"/>
      <c r="NA93"/>
      <c r="NB93"/>
      <c r="NC93"/>
      <c r="ND93"/>
      <c r="NE93"/>
      <c r="NF93"/>
      <c r="NG93"/>
      <c r="NH93"/>
      <c r="NI93"/>
      <c r="NJ93"/>
      <c r="NK93"/>
      <c r="NL93"/>
      <c r="NM93"/>
      <c r="NN93"/>
      <c r="NO93"/>
      <c r="NP93"/>
      <c r="NQ93"/>
      <c r="NR93"/>
      <c r="NS93"/>
      <c r="NT93"/>
      <c r="NU93"/>
      <c r="NV93"/>
      <c r="NW93"/>
      <c r="NX93"/>
      <c r="NY93"/>
      <c r="NZ93"/>
      <c r="OA93"/>
      <c r="OB93"/>
      <c r="OC93"/>
      <c r="OD93"/>
      <c r="OE93"/>
      <c r="OF93"/>
      <c r="OG93"/>
      <c r="OH93"/>
      <c r="OI93"/>
      <c r="OJ93"/>
      <c r="OK93"/>
      <c r="OL93"/>
      <c r="OM93"/>
      <c r="ON93"/>
      <c r="OO93"/>
      <c r="OP93"/>
      <c r="OQ93"/>
      <c r="OR93"/>
      <c r="OS93"/>
      <c r="OT93"/>
      <c r="OU93"/>
      <c r="OV93"/>
      <c r="OW93"/>
      <c r="OX93"/>
      <c r="OY93"/>
      <c r="OZ93"/>
      <c r="PA93"/>
      <c r="PB93"/>
      <c r="PC93"/>
      <c r="PD93"/>
      <c r="PE93"/>
      <c r="PF93"/>
      <c r="PG93"/>
      <c r="PH93"/>
      <c r="PI93"/>
      <c r="PJ93"/>
      <c r="PK93"/>
      <c r="PL93"/>
      <c r="PM93"/>
      <c r="PN93"/>
      <c r="PO93"/>
      <c r="PP93"/>
      <c r="PQ93"/>
      <c r="PR93"/>
      <c r="PS93"/>
      <c r="PT93"/>
      <c r="PU93"/>
      <c r="PV93"/>
      <c r="PW93"/>
      <c r="PX93"/>
      <c r="PY93"/>
      <c r="PZ93"/>
      <c r="QA93"/>
      <c r="QB93"/>
      <c r="QC93"/>
      <c r="QD93"/>
      <c r="QE93"/>
      <c r="QF93"/>
      <c r="QG93"/>
      <c r="QH93"/>
      <c r="QI93"/>
      <c r="QJ93"/>
      <c r="QK93"/>
      <c r="QL93"/>
      <c r="QM93"/>
      <c r="QN93"/>
      <c r="QO93"/>
      <c r="QP93"/>
      <c r="QQ93"/>
      <c r="QR93"/>
      <c r="QS93"/>
      <c r="QT93"/>
      <c r="QU93"/>
      <c r="QV93"/>
      <c r="QW93"/>
      <c r="QX93"/>
      <c r="QY93"/>
      <c r="QZ93"/>
      <c r="RA93"/>
      <c r="RB93"/>
      <c r="RC93"/>
      <c r="RD93"/>
      <c r="RE93"/>
      <c r="RF93"/>
      <c r="RG93"/>
      <c r="RH93"/>
      <c r="RI93"/>
      <c r="RJ93"/>
      <c r="RK93"/>
      <c r="RL93"/>
      <c r="RM93"/>
    </row>
    <row r="94" spans="2:481" s="66" customFormat="1" ht="18" customHeight="1" x14ac:dyDescent="0.35">
      <c r="B94" s="280" t="s">
        <v>31</v>
      </c>
      <c r="C94" s="281"/>
      <c r="D94" s="281"/>
      <c r="E94" s="281"/>
      <c r="F94" s="281"/>
      <c r="G94" s="281"/>
      <c r="H94" s="281"/>
      <c r="I94" s="281"/>
      <c r="J94" s="281"/>
      <c r="K94" s="281"/>
      <c r="L94" s="281"/>
      <c r="M94" s="281"/>
      <c r="N94" s="282"/>
      <c r="O94" s="114">
        <f>IF(O4="",,O93*0.05)</f>
        <v>0</v>
      </c>
      <c r="P94" s="330"/>
      <c r="Q94" s="331"/>
      <c r="S94" s="283"/>
      <c r="T94" s="283"/>
      <c r="U94" s="283"/>
      <c r="V94"/>
      <c r="W94"/>
      <c r="X94"/>
      <c r="Y94"/>
      <c r="Z94"/>
      <c r="AA94"/>
      <c r="AB94"/>
      <c r="AC94"/>
      <c r="AD94"/>
      <c r="AE94"/>
      <c r="AF94"/>
      <c r="A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c r="IQ94"/>
      <c r="IR94"/>
      <c r="IS94"/>
      <c r="IT94"/>
      <c r="IU94"/>
      <c r="IV94"/>
      <c r="IW94"/>
      <c r="IX94"/>
      <c r="IY94"/>
      <c r="IZ94"/>
      <c r="JA94"/>
      <c r="JB94"/>
      <c r="JC94"/>
      <c r="JD94"/>
      <c r="JE94"/>
      <c r="JF94"/>
      <c r="JG94"/>
      <c r="JH94"/>
      <c r="JI94"/>
      <c r="JJ94"/>
      <c r="JK94"/>
      <c r="JL94"/>
      <c r="JM94"/>
      <c r="JN94"/>
      <c r="JO94"/>
      <c r="JP94"/>
      <c r="JQ94"/>
      <c r="JR94"/>
      <c r="JS94"/>
      <c r="JT94"/>
      <c r="JU94"/>
      <c r="JV94"/>
      <c r="JW94"/>
      <c r="JX94"/>
      <c r="JY94"/>
      <c r="JZ94"/>
      <c r="KA94"/>
      <c r="KB94"/>
      <c r="KC94"/>
      <c r="KD94"/>
      <c r="KE94"/>
      <c r="KF94"/>
      <c r="KG94"/>
      <c r="KH94"/>
      <c r="KI94"/>
      <c r="KJ94"/>
      <c r="KK94"/>
      <c r="KL94"/>
      <c r="KM94"/>
      <c r="KN94"/>
      <c r="KO94"/>
      <c r="KP94"/>
      <c r="KQ94"/>
      <c r="KR94"/>
      <c r="KS94"/>
      <c r="KT94"/>
      <c r="KU94"/>
      <c r="KV94"/>
      <c r="KW94"/>
      <c r="KX94"/>
      <c r="KY94"/>
      <c r="KZ94"/>
      <c r="LA94"/>
      <c r="LB94"/>
      <c r="LC94"/>
      <c r="LD94"/>
      <c r="LE94"/>
      <c r="LF94"/>
      <c r="LG94"/>
      <c r="LH94"/>
      <c r="LI94"/>
      <c r="LJ94"/>
      <c r="LK94"/>
      <c r="LL94"/>
      <c r="LM94"/>
      <c r="LN94"/>
      <c r="LO94"/>
      <c r="LP94"/>
      <c r="LQ94"/>
      <c r="LR94"/>
      <c r="LS94"/>
      <c r="LT94"/>
      <c r="LU94"/>
      <c r="LV94"/>
      <c r="LW94"/>
      <c r="LX94"/>
      <c r="LY94"/>
      <c r="LZ94"/>
      <c r="MA94"/>
      <c r="MB94"/>
      <c r="MC94"/>
      <c r="MD94"/>
      <c r="ME94"/>
      <c r="MF94"/>
      <c r="MG94"/>
      <c r="MH94"/>
      <c r="MI94"/>
      <c r="MJ94"/>
      <c r="MK94"/>
      <c r="ML94"/>
      <c r="MM94"/>
      <c r="MN94"/>
      <c r="MO94"/>
      <c r="MP94"/>
      <c r="MQ94"/>
      <c r="MR94"/>
      <c r="MS94"/>
      <c r="MT94"/>
      <c r="MU94"/>
      <c r="MV94"/>
      <c r="MW94"/>
      <c r="MX94"/>
      <c r="MY94"/>
      <c r="MZ94"/>
      <c r="NA94"/>
      <c r="NB94"/>
      <c r="NC94"/>
      <c r="ND94"/>
      <c r="NE94"/>
      <c r="NF94"/>
      <c r="NG94"/>
      <c r="NH94"/>
      <c r="NI94"/>
      <c r="NJ94"/>
      <c r="NK94"/>
      <c r="NL94"/>
      <c r="NM94"/>
      <c r="NN94"/>
      <c r="NO94"/>
      <c r="NP94"/>
      <c r="NQ94"/>
      <c r="NR94"/>
      <c r="NS94"/>
      <c r="NT94"/>
      <c r="NU94"/>
      <c r="NV94"/>
      <c r="NW94"/>
      <c r="NX94"/>
      <c r="NY94"/>
      <c r="NZ94"/>
      <c r="OA94"/>
      <c r="OB94"/>
      <c r="OC94"/>
      <c r="OD94"/>
      <c r="OE94"/>
      <c r="OF94"/>
      <c r="OG94"/>
      <c r="OH94"/>
      <c r="OI94"/>
      <c r="OJ94"/>
      <c r="OK94"/>
      <c r="OL94"/>
      <c r="OM94"/>
      <c r="ON94"/>
      <c r="OO94"/>
      <c r="OP94"/>
      <c r="OQ94"/>
      <c r="OR94"/>
      <c r="OS94"/>
      <c r="OT94"/>
      <c r="OU94"/>
      <c r="OV94"/>
      <c r="OW94"/>
      <c r="OX94"/>
      <c r="OY94"/>
      <c r="OZ94"/>
      <c r="PA94"/>
      <c r="PB94"/>
      <c r="PC94"/>
      <c r="PD94"/>
      <c r="PE94"/>
      <c r="PF94"/>
      <c r="PG94"/>
      <c r="PH94"/>
      <c r="PI94"/>
      <c r="PJ94"/>
      <c r="PK94"/>
      <c r="PL94"/>
      <c r="PM94"/>
      <c r="PN94"/>
      <c r="PO94"/>
      <c r="PP94"/>
      <c r="PQ94"/>
      <c r="PR94"/>
      <c r="PS94"/>
      <c r="PT94"/>
      <c r="PU94"/>
      <c r="PV94"/>
      <c r="PW94"/>
      <c r="PX94"/>
      <c r="PY94"/>
      <c r="PZ94"/>
      <c r="QA94"/>
      <c r="QB94"/>
      <c r="QC94"/>
      <c r="QD94"/>
      <c r="QE94"/>
      <c r="QF94"/>
      <c r="QG94"/>
      <c r="QH94"/>
      <c r="QI94"/>
      <c r="QJ94"/>
      <c r="QK94"/>
      <c r="QL94"/>
      <c r="QM94"/>
      <c r="QN94"/>
      <c r="QO94"/>
      <c r="QP94"/>
      <c r="QQ94"/>
      <c r="QR94"/>
      <c r="QS94"/>
      <c r="QT94"/>
      <c r="QU94"/>
      <c r="QV94"/>
      <c r="QW94"/>
      <c r="QX94"/>
      <c r="QY94"/>
      <c r="QZ94"/>
      <c r="RA94"/>
      <c r="RB94"/>
      <c r="RC94"/>
      <c r="RD94"/>
      <c r="RE94"/>
      <c r="RF94"/>
      <c r="RG94"/>
      <c r="RH94"/>
      <c r="RI94"/>
      <c r="RJ94"/>
      <c r="RK94"/>
      <c r="RL94"/>
      <c r="RM94"/>
    </row>
    <row r="95" spans="2:481" s="66" customFormat="1" ht="18" customHeight="1" thickBot="1" x14ac:dyDescent="0.4">
      <c r="B95" s="280" t="s">
        <v>32</v>
      </c>
      <c r="C95" s="281"/>
      <c r="D95" s="281"/>
      <c r="E95" s="281"/>
      <c r="F95" s="281"/>
      <c r="G95" s="281"/>
      <c r="H95" s="281"/>
      <c r="I95" s="281"/>
      <c r="J95" s="281"/>
      <c r="K95" s="281"/>
      <c r="L95" s="281"/>
      <c r="M95" s="281"/>
      <c r="N95" s="282"/>
      <c r="O95" s="114">
        <f>IF(O5="",,O93*0.09975)</f>
        <v>0</v>
      </c>
      <c r="P95" s="330"/>
      <c r="Q95" s="331"/>
      <c r="S95" s="283"/>
      <c r="T95" s="283"/>
      <c r="U95" s="283"/>
      <c r="V95"/>
      <c r="W95"/>
      <c r="X95"/>
      <c r="Y95"/>
      <c r="Z95"/>
      <c r="AA95"/>
      <c r="AB95"/>
      <c r="AC95"/>
      <c r="AD95"/>
      <c r="AE95"/>
      <c r="AF95"/>
      <c r="A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c r="IQ95"/>
      <c r="IR95"/>
      <c r="IS95"/>
      <c r="IT95"/>
      <c r="IU95"/>
      <c r="IV95"/>
      <c r="IW95"/>
      <c r="IX95"/>
      <c r="IY95"/>
      <c r="IZ95"/>
      <c r="JA95"/>
      <c r="JB95"/>
      <c r="JC95"/>
      <c r="JD95"/>
      <c r="JE95"/>
      <c r="JF95"/>
      <c r="JG95"/>
      <c r="JH95"/>
      <c r="JI95"/>
      <c r="JJ95"/>
      <c r="JK95"/>
      <c r="JL95"/>
      <c r="JM95"/>
      <c r="JN95"/>
      <c r="JO95"/>
      <c r="JP95"/>
      <c r="JQ95"/>
      <c r="JR95"/>
      <c r="JS95"/>
      <c r="JT95"/>
      <c r="JU95"/>
      <c r="JV95"/>
      <c r="JW95"/>
      <c r="JX95"/>
      <c r="JY95"/>
      <c r="JZ95"/>
      <c r="KA95"/>
      <c r="KB95"/>
      <c r="KC95"/>
      <c r="KD95"/>
      <c r="KE95"/>
      <c r="KF95"/>
      <c r="KG95"/>
      <c r="KH95"/>
      <c r="KI95"/>
      <c r="KJ95"/>
      <c r="KK95"/>
      <c r="KL95"/>
      <c r="KM95"/>
      <c r="KN95"/>
      <c r="KO95"/>
      <c r="KP95"/>
      <c r="KQ95"/>
      <c r="KR95"/>
      <c r="KS95"/>
      <c r="KT95"/>
      <c r="KU95"/>
      <c r="KV95"/>
      <c r="KW95"/>
      <c r="KX95"/>
      <c r="KY95"/>
      <c r="KZ95"/>
      <c r="LA95"/>
      <c r="LB95"/>
      <c r="LC95"/>
      <c r="LD95"/>
      <c r="LE95"/>
      <c r="LF95"/>
      <c r="LG95"/>
      <c r="LH95"/>
      <c r="LI95"/>
      <c r="LJ95"/>
      <c r="LK95"/>
      <c r="LL95"/>
      <c r="LM95"/>
      <c r="LN95"/>
      <c r="LO95"/>
      <c r="LP95"/>
      <c r="LQ95"/>
      <c r="LR95"/>
      <c r="LS95"/>
      <c r="LT95"/>
      <c r="LU95"/>
      <c r="LV95"/>
      <c r="LW95"/>
      <c r="LX95"/>
      <c r="LY95"/>
      <c r="LZ95"/>
      <c r="MA95"/>
      <c r="MB95"/>
      <c r="MC95"/>
      <c r="MD95"/>
      <c r="ME95"/>
      <c r="MF95"/>
      <c r="MG95"/>
      <c r="MH95"/>
      <c r="MI95"/>
      <c r="MJ95"/>
      <c r="MK95"/>
      <c r="ML95"/>
      <c r="MM95"/>
      <c r="MN95"/>
      <c r="MO95"/>
      <c r="MP95"/>
      <c r="MQ95"/>
      <c r="MR95"/>
      <c r="MS95"/>
      <c r="MT95"/>
      <c r="MU95"/>
      <c r="MV95"/>
      <c r="MW95"/>
      <c r="MX95"/>
      <c r="MY95"/>
      <c r="MZ95"/>
      <c r="NA95"/>
      <c r="NB95"/>
      <c r="NC95"/>
      <c r="ND95"/>
      <c r="NE95"/>
      <c r="NF95"/>
      <c r="NG95"/>
      <c r="NH95"/>
      <c r="NI95"/>
      <c r="NJ95"/>
      <c r="NK95"/>
      <c r="NL95"/>
      <c r="NM95"/>
      <c r="NN95"/>
      <c r="NO95"/>
      <c r="NP95"/>
      <c r="NQ95"/>
      <c r="NR95"/>
      <c r="NS95"/>
      <c r="NT95"/>
      <c r="NU95"/>
      <c r="NV95"/>
      <c r="NW95"/>
      <c r="NX95"/>
      <c r="NY95"/>
      <c r="NZ95"/>
      <c r="OA95"/>
      <c r="OB95"/>
      <c r="OC95"/>
      <c r="OD95"/>
      <c r="OE95"/>
      <c r="OF95"/>
      <c r="OG95"/>
      <c r="OH95"/>
      <c r="OI95"/>
      <c r="OJ95"/>
      <c r="OK95"/>
      <c r="OL95"/>
      <c r="OM95"/>
      <c r="ON95"/>
      <c r="OO95"/>
      <c r="OP95"/>
      <c r="OQ95"/>
      <c r="OR95"/>
      <c r="OS95"/>
      <c r="OT95"/>
      <c r="OU95"/>
      <c r="OV95"/>
      <c r="OW95"/>
      <c r="OX95"/>
      <c r="OY95"/>
      <c r="OZ95"/>
      <c r="PA95"/>
      <c r="PB95"/>
      <c r="PC95"/>
      <c r="PD95"/>
      <c r="PE95"/>
      <c r="PF95"/>
      <c r="PG95"/>
      <c r="PH95"/>
      <c r="PI95"/>
      <c r="PJ95"/>
      <c r="PK95"/>
      <c r="PL95"/>
      <c r="PM95"/>
      <c r="PN95"/>
      <c r="PO95"/>
      <c r="PP95"/>
      <c r="PQ95"/>
      <c r="PR95"/>
      <c r="PS95"/>
      <c r="PT95"/>
      <c r="PU95"/>
      <c r="PV95"/>
      <c r="PW95"/>
      <c r="PX95"/>
      <c r="PY95"/>
      <c r="PZ95"/>
      <c r="QA95"/>
      <c r="QB95"/>
      <c r="QC95"/>
      <c r="QD95"/>
      <c r="QE95"/>
      <c r="QF95"/>
      <c r="QG95"/>
      <c r="QH95"/>
      <c r="QI95"/>
      <c r="QJ95"/>
      <c r="QK95"/>
      <c r="QL95"/>
      <c r="QM95"/>
      <c r="QN95"/>
      <c r="QO95"/>
      <c r="QP95"/>
      <c r="QQ95"/>
      <c r="QR95"/>
      <c r="QS95"/>
      <c r="QT95"/>
      <c r="QU95"/>
      <c r="QV95"/>
      <c r="QW95"/>
      <c r="QX95"/>
      <c r="QY95"/>
      <c r="QZ95"/>
      <c r="RA95"/>
      <c r="RB95"/>
      <c r="RC95"/>
      <c r="RD95"/>
      <c r="RE95"/>
      <c r="RF95"/>
      <c r="RG95"/>
      <c r="RH95"/>
      <c r="RI95"/>
      <c r="RJ95"/>
      <c r="RK95"/>
      <c r="RL95"/>
      <c r="RM95"/>
    </row>
    <row r="96" spans="2:481" s="66" customFormat="1" ht="12" hidden="1" customHeight="1" thickBot="1" x14ac:dyDescent="0.4">
      <c r="B96" s="280" t="s">
        <v>33</v>
      </c>
      <c r="C96" s="281"/>
      <c r="D96" s="281"/>
      <c r="E96" s="281"/>
      <c r="F96" s="281"/>
      <c r="G96" s="281"/>
      <c r="H96" s="281"/>
      <c r="I96" s="281"/>
      <c r="J96" s="281"/>
      <c r="K96" s="281"/>
      <c r="L96" s="281"/>
      <c r="M96" s="281"/>
      <c r="N96" s="282"/>
      <c r="O96" s="115">
        <f>SUM(O93:O95)</f>
        <v>0</v>
      </c>
      <c r="P96" s="332"/>
      <c r="Q96" s="333"/>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c r="IQ96"/>
      <c r="IR96"/>
      <c r="IS96"/>
      <c r="IT96"/>
      <c r="IU96"/>
      <c r="IV96"/>
      <c r="IW96"/>
      <c r="IX96"/>
      <c r="IY96"/>
      <c r="IZ96"/>
      <c r="JA96"/>
      <c r="JB96"/>
      <c r="JC96"/>
      <c r="JD96"/>
      <c r="JE96"/>
      <c r="JF96"/>
      <c r="JG96"/>
      <c r="JH96"/>
      <c r="JI96"/>
      <c r="JJ96"/>
      <c r="JK96"/>
      <c r="JL96"/>
      <c r="JM96"/>
      <c r="JN96"/>
      <c r="JO96"/>
      <c r="JP96"/>
      <c r="JQ96"/>
      <c r="JR96"/>
      <c r="JS96"/>
      <c r="JT96"/>
      <c r="JU96"/>
      <c r="JV96"/>
      <c r="JW96"/>
      <c r="JX96"/>
      <c r="JY96"/>
      <c r="JZ96"/>
      <c r="KA96"/>
      <c r="KB96"/>
      <c r="KC96"/>
      <c r="KD96"/>
      <c r="KE96"/>
      <c r="KF96"/>
      <c r="KG96"/>
      <c r="KH96"/>
      <c r="KI96"/>
      <c r="KJ96"/>
      <c r="KK96"/>
      <c r="KL96"/>
      <c r="KM96"/>
      <c r="KN96"/>
      <c r="KO96"/>
      <c r="KP96"/>
      <c r="KQ96"/>
      <c r="KR96"/>
      <c r="KS96"/>
      <c r="KT96"/>
      <c r="KU96"/>
      <c r="KV96"/>
      <c r="KW96"/>
      <c r="KX96"/>
      <c r="KY96"/>
      <c r="KZ96"/>
      <c r="LA96"/>
      <c r="LB96"/>
      <c r="LC96"/>
      <c r="LD96"/>
      <c r="LE96"/>
      <c r="LF96"/>
      <c r="LG96"/>
      <c r="LH96"/>
      <c r="LI96"/>
      <c r="LJ96"/>
      <c r="LK96"/>
      <c r="LL96"/>
      <c r="LM96"/>
      <c r="LN96"/>
      <c r="LO96"/>
      <c r="LP96"/>
      <c r="LQ96"/>
      <c r="LR96"/>
      <c r="LS96"/>
      <c r="LT96"/>
      <c r="LU96"/>
      <c r="LV96"/>
      <c r="LW96"/>
      <c r="LX96"/>
      <c r="LY96"/>
      <c r="LZ96"/>
      <c r="MA96"/>
      <c r="MB96"/>
      <c r="MC96"/>
      <c r="MD96"/>
      <c r="ME96"/>
      <c r="MF96"/>
      <c r="MG96"/>
      <c r="MH96"/>
      <c r="MI96"/>
      <c r="MJ96"/>
      <c r="MK96"/>
      <c r="ML96"/>
      <c r="MM96"/>
      <c r="MN96"/>
      <c r="MO96"/>
      <c r="MP96"/>
      <c r="MQ96"/>
      <c r="MR96"/>
      <c r="MS96"/>
      <c r="MT96"/>
      <c r="MU96"/>
      <c r="MV96"/>
      <c r="MW96"/>
      <c r="MX96"/>
      <c r="MY96"/>
      <c r="MZ96"/>
      <c r="NA96"/>
      <c r="NB96"/>
      <c r="NC96"/>
      <c r="ND96"/>
      <c r="NE96"/>
      <c r="NF96"/>
      <c r="NG96"/>
      <c r="NH96"/>
      <c r="NI96"/>
      <c r="NJ96"/>
      <c r="NK96"/>
      <c r="NL96"/>
      <c r="NM96"/>
      <c r="NN96"/>
      <c r="NO96"/>
      <c r="NP96"/>
      <c r="NQ96"/>
      <c r="NR96"/>
      <c r="NS96"/>
      <c r="NT96"/>
      <c r="NU96"/>
      <c r="NV96"/>
      <c r="NW96"/>
      <c r="NX96"/>
      <c r="NY96"/>
      <c r="NZ96"/>
      <c r="OA96"/>
      <c r="OB96"/>
      <c r="OC96"/>
      <c r="OD96"/>
      <c r="OE96"/>
      <c r="OF96"/>
      <c r="OG96"/>
      <c r="OH96"/>
      <c r="OI96"/>
      <c r="OJ96"/>
      <c r="OK96"/>
      <c r="OL96"/>
      <c r="OM96"/>
      <c r="ON96"/>
      <c r="OO96"/>
      <c r="OP96"/>
      <c r="OQ96"/>
      <c r="OR96"/>
      <c r="OS96"/>
      <c r="OT96"/>
      <c r="OU96"/>
      <c r="OV96"/>
      <c r="OW96"/>
      <c r="OX96"/>
      <c r="OY96"/>
      <c r="OZ96"/>
      <c r="PA96"/>
      <c r="PB96"/>
      <c r="PC96"/>
      <c r="PD96"/>
      <c r="PE96"/>
      <c r="PF96"/>
      <c r="PG96"/>
      <c r="PH96"/>
      <c r="PI96"/>
      <c r="PJ96"/>
      <c r="PK96"/>
      <c r="PL96"/>
      <c r="PM96"/>
      <c r="PN96"/>
      <c r="PO96"/>
      <c r="PP96"/>
      <c r="PQ96"/>
      <c r="PR96"/>
      <c r="PS96"/>
      <c r="PT96"/>
      <c r="PU96"/>
      <c r="PV96"/>
      <c r="PW96"/>
      <c r="PX96"/>
      <c r="PY96"/>
      <c r="PZ96"/>
      <c r="QA96"/>
      <c r="QB96"/>
      <c r="QC96"/>
      <c r="QD96"/>
      <c r="QE96"/>
      <c r="QF96"/>
      <c r="QG96"/>
      <c r="QH96"/>
      <c r="QI96"/>
      <c r="QJ96"/>
      <c r="QK96"/>
      <c r="QL96"/>
      <c r="QM96"/>
      <c r="QN96"/>
      <c r="QO96"/>
      <c r="QP96"/>
      <c r="QQ96"/>
      <c r="QR96"/>
      <c r="QS96"/>
      <c r="QT96"/>
      <c r="QU96"/>
      <c r="QV96"/>
      <c r="QW96"/>
      <c r="QX96"/>
      <c r="QY96"/>
      <c r="QZ96"/>
      <c r="RA96"/>
      <c r="RB96"/>
      <c r="RC96"/>
      <c r="RD96"/>
      <c r="RE96"/>
      <c r="RF96"/>
      <c r="RG96"/>
      <c r="RH96"/>
      <c r="RI96"/>
      <c r="RJ96"/>
      <c r="RK96"/>
      <c r="RL96"/>
      <c r="RM96"/>
    </row>
    <row r="97" spans="2:213" ht="33" customHeight="1" thickBot="1" x14ac:dyDescent="0.4">
      <c r="B97" s="280" t="s">
        <v>296</v>
      </c>
      <c r="C97" s="281"/>
      <c r="D97" s="281"/>
      <c r="E97" s="281"/>
      <c r="F97" s="281"/>
      <c r="G97" s="281"/>
      <c r="H97" s="281"/>
      <c r="I97" s="281"/>
      <c r="J97" s="281"/>
      <c r="K97" s="281"/>
      <c r="L97" s="281"/>
      <c r="M97" s="281"/>
      <c r="N97" s="282"/>
      <c r="O97" s="116"/>
      <c r="P97" s="284">
        <f>IFERROR(SUM(P57:P91)+O49,"")</f>
        <v>0</v>
      </c>
      <c r="Q97" s="285"/>
      <c r="R97" s="50"/>
      <c r="S97" s="283"/>
      <c r="T97" s="283"/>
      <c r="U97" s="283"/>
    </row>
    <row r="98" spans="2:213" ht="18" customHeight="1" thickBot="1" x14ac:dyDescent="0.4">
      <c r="B98" s="275" t="s">
        <v>67</v>
      </c>
      <c r="C98" s="276"/>
      <c r="D98" s="276"/>
      <c r="E98" s="276"/>
      <c r="F98" s="276"/>
      <c r="G98" s="276"/>
      <c r="H98" s="276"/>
      <c r="I98" s="276"/>
      <c r="J98" s="276"/>
      <c r="K98" s="276"/>
      <c r="L98" s="276"/>
      <c r="M98" s="276"/>
      <c r="N98" s="277"/>
      <c r="O98" s="117">
        <f>IFERROR(+O96-P97,"")</f>
        <v>0</v>
      </c>
      <c r="P98" s="278"/>
      <c r="Q98" s="279"/>
    </row>
    <row r="99" spans="2:213" ht="23.4" customHeight="1" thickBot="1" x14ac:dyDescent="0.4">
      <c r="S99" s="283"/>
      <c r="T99" s="283"/>
      <c r="U99" s="283"/>
    </row>
    <row r="100" spans="2:213" ht="14" customHeight="1" x14ac:dyDescent="0.35">
      <c r="B100" s="272" t="s">
        <v>6</v>
      </c>
      <c r="C100" s="273"/>
      <c r="D100" s="273"/>
      <c r="E100" s="273"/>
      <c r="F100" s="273"/>
      <c r="G100" s="273"/>
      <c r="H100" s="273"/>
      <c r="I100" s="273"/>
      <c r="J100" s="273"/>
      <c r="K100" s="273"/>
      <c r="L100" s="273"/>
      <c r="M100" s="273"/>
      <c r="N100" s="273"/>
      <c r="O100" s="273"/>
      <c r="P100" s="273"/>
      <c r="Q100" s="274"/>
      <c r="S100" s="283"/>
      <c r="T100" s="283"/>
      <c r="U100" s="283"/>
    </row>
    <row r="101" spans="2:213" ht="18.649999999999999" customHeight="1" x14ac:dyDescent="0.35">
      <c r="B101" s="320" t="s">
        <v>71</v>
      </c>
      <c r="C101" s="321"/>
      <c r="D101" s="321"/>
      <c r="E101" s="321"/>
      <c r="F101" s="118"/>
      <c r="G101" s="271" t="s">
        <v>168</v>
      </c>
      <c r="H101" s="271"/>
      <c r="I101" s="271"/>
      <c r="J101" s="271"/>
      <c r="K101" s="271"/>
      <c r="L101" s="271"/>
      <c r="M101" s="119" t="s">
        <v>169</v>
      </c>
      <c r="N101" s="151" t="s">
        <v>170</v>
      </c>
      <c r="O101" s="119" t="s">
        <v>169</v>
      </c>
      <c r="P101" s="286" t="s">
        <v>167</v>
      </c>
      <c r="Q101" s="287"/>
      <c r="S101" s="283"/>
      <c r="T101" s="283"/>
      <c r="U101" s="283"/>
    </row>
    <row r="102" spans="2:213" ht="19.25" customHeight="1" x14ac:dyDescent="0.35">
      <c r="B102" s="320" t="s">
        <v>69</v>
      </c>
      <c r="C102" s="321"/>
      <c r="D102" s="321"/>
      <c r="E102" s="321"/>
      <c r="F102" s="150"/>
      <c r="G102" s="150"/>
      <c r="H102" s="150"/>
      <c r="I102" s="150"/>
      <c r="J102" s="150"/>
      <c r="K102" s="150"/>
      <c r="L102" s="150"/>
      <c r="M102" s="150"/>
      <c r="N102" s="151"/>
      <c r="O102" s="151"/>
      <c r="P102" s="151"/>
      <c r="Q102" s="152"/>
      <c r="S102" s="66"/>
      <c r="T102" s="66"/>
      <c r="U102" s="66"/>
      <c r="AC102" s="67" t="s">
        <v>41</v>
      </c>
    </row>
    <row r="103" spans="2:213" s="67" customFormat="1" ht="47.4" customHeight="1" thickBot="1" x14ac:dyDescent="0.4">
      <c r="B103" s="340" t="s">
        <v>70</v>
      </c>
      <c r="C103" s="341"/>
      <c r="D103" s="342"/>
      <c r="E103" s="322"/>
      <c r="F103" s="323"/>
      <c r="G103" s="323"/>
      <c r="H103" s="323"/>
      <c r="I103" s="323"/>
      <c r="J103" s="323"/>
      <c r="K103" s="323"/>
      <c r="L103" s="323"/>
      <c r="M103" s="323"/>
      <c r="N103" s="323"/>
      <c r="O103" s="323"/>
      <c r="P103" s="323"/>
      <c r="Q103" s="324"/>
      <c r="S103" s="283"/>
      <c r="T103" s="283"/>
      <c r="U103" s="283"/>
      <c r="AC103" s="67" t="s">
        <v>42</v>
      </c>
    </row>
    <row r="104" spans="2:213" s="67" customFormat="1" ht="13.75" customHeight="1" x14ac:dyDescent="0.35">
      <c r="B104" s="146"/>
      <c r="C104" s="146"/>
      <c r="D104" s="146"/>
      <c r="E104" s="112"/>
      <c r="F104" s="112"/>
      <c r="G104" s="112"/>
      <c r="H104" s="112"/>
      <c r="I104" s="112"/>
      <c r="J104" s="112"/>
      <c r="K104" s="112"/>
      <c r="L104" s="112"/>
      <c r="M104" s="112"/>
      <c r="N104" s="112"/>
      <c r="O104" s="112"/>
      <c r="P104" s="112"/>
      <c r="Q104" s="112"/>
      <c r="S104" s="84"/>
      <c r="T104" s="84"/>
      <c r="U104" s="84"/>
      <c r="AC104" s="67" t="s">
        <v>66</v>
      </c>
    </row>
    <row r="105" spans="2:213" s="67" customFormat="1" ht="36" customHeight="1" x14ac:dyDescent="0.35">
      <c r="B105" s="270" t="s">
        <v>94</v>
      </c>
      <c r="C105" s="270"/>
      <c r="D105" s="270"/>
      <c r="E105" s="270"/>
      <c r="F105" s="270"/>
      <c r="G105" s="270"/>
      <c r="H105" s="270"/>
      <c r="I105" s="270"/>
      <c r="J105" s="270"/>
      <c r="K105" s="270"/>
      <c r="L105" s="270"/>
      <c r="M105" s="270"/>
      <c r="N105" s="270"/>
      <c r="O105" s="270"/>
      <c r="P105" s="270"/>
      <c r="Q105" s="270"/>
      <c r="S105" s="283"/>
      <c r="T105" s="283"/>
      <c r="U105" s="283"/>
    </row>
    <row r="106" spans="2:213" s="67" customFormat="1" ht="30" customHeight="1" x14ac:dyDescent="0.35">
      <c r="B106"/>
      <c r="C106" s="50"/>
      <c r="D106" s="50"/>
      <c r="E106" s="50"/>
      <c r="F106" s="50"/>
      <c r="G106" s="50"/>
      <c r="H106" s="50"/>
      <c r="I106" s="50"/>
      <c r="J106" s="50"/>
      <c r="K106" s="50"/>
      <c r="L106"/>
      <c r="M106"/>
      <c r="N106"/>
      <c r="O106" s="175" t="s">
        <v>291</v>
      </c>
      <c r="P106" s="175"/>
      <c r="Q106" s="175"/>
      <c r="S106" s="283"/>
      <c r="T106" s="283"/>
      <c r="U106" s="283"/>
    </row>
    <row r="107" spans="2:213" s="68" customFormat="1" ht="30" customHeight="1" x14ac:dyDescent="0.35">
      <c r="B107"/>
      <c r="C107" s="50"/>
      <c r="D107" s="50"/>
      <c r="E107" s="50"/>
      <c r="F107" s="50"/>
      <c r="G107" s="50"/>
      <c r="H107" s="50"/>
      <c r="I107" s="50"/>
      <c r="J107" s="50"/>
      <c r="K107" s="50"/>
      <c r="L107"/>
      <c r="M107"/>
      <c r="N107"/>
      <c r="O107" s="175" t="s">
        <v>292</v>
      </c>
      <c r="P107" s="175"/>
      <c r="Q107" s="175"/>
      <c r="R107"/>
      <c r="S107" s="283"/>
      <c r="T107" s="283"/>
      <c r="U107" s="283"/>
      <c r="V107"/>
      <c r="W107"/>
      <c r="X107"/>
      <c r="Y107"/>
      <c r="Z107"/>
      <c r="AA107"/>
      <c r="AB107"/>
      <c r="AC107" t="s">
        <v>8</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row>
    <row r="108" spans="2:213" ht="18" customHeight="1" x14ac:dyDescent="0.35">
      <c r="AC108" t="s">
        <v>57</v>
      </c>
    </row>
    <row r="109" spans="2:213" s="67" customFormat="1" ht="20.399999999999999" customHeight="1" thickBot="1" x14ac:dyDescent="0.4">
      <c r="B109"/>
      <c r="C109" s="50"/>
      <c r="D109" s="50"/>
      <c r="E109" s="50"/>
      <c r="F109" s="50"/>
      <c r="G109" s="50"/>
      <c r="H109" s="50"/>
      <c r="I109" s="50"/>
      <c r="J109" s="50"/>
      <c r="K109" s="50"/>
      <c r="L109"/>
      <c r="M109"/>
      <c r="N109"/>
      <c r="O109"/>
      <c r="P109" s="50"/>
      <c r="Q109" s="23"/>
      <c r="S109"/>
      <c r="T109"/>
      <c r="U109"/>
      <c r="AC109" t="s">
        <v>43</v>
      </c>
    </row>
    <row r="110" spans="2:213" s="67" customFormat="1" ht="16.75" customHeight="1" thickBot="1" x14ac:dyDescent="0.4">
      <c r="B110"/>
      <c r="C110" s="50"/>
      <c r="D110" s="50"/>
      <c r="E110" s="50"/>
      <c r="F110" s="50"/>
      <c r="G110" s="50"/>
      <c r="H110" s="50"/>
      <c r="I110" s="50"/>
      <c r="J110" s="50"/>
      <c r="K110" s="50"/>
      <c r="L110"/>
      <c r="M110"/>
      <c r="N110"/>
      <c r="O110"/>
      <c r="P110" s="50"/>
      <c r="Q110" s="23"/>
      <c r="S110" s="343" t="s">
        <v>7</v>
      </c>
      <c r="T110" s="344"/>
      <c r="U110" s="345"/>
    </row>
    <row r="111" spans="2:213" s="67" customFormat="1" ht="174.65" customHeight="1" x14ac:dyDescent="0.35">
      <c r="C111" s="69"/>
      <c r="D111" s="69"/>
      <c r="E111" s="69"/>
      <c r="F111" s="69"/>
      <c r="G111" s="69"/>
      <c r="H111" s="69"/>
      <c r="I111" s="69"/>
      <c r="J111" s="69"/>
      <c r="K111" s="69"/>
      <c r="P111" s="69"/>
      <c r="Q111" s="28"/>
      <c r="S111" s="337" t="s">
        <v>297</v>
      </c>
      <c r="T111" s="338"/>
      <c r="U111" s="339"/>
      <c r="AC111" t="s">
        <v>41</v>
      </c>
    </row>
    <row r="112" spans="2:213" s="67" customFormat="1" ht="252" customHeight="1" x14ac:dyDescent="0.3">
      <c r="C112" s="69"/>
      <c r="D112" s="69"/>
      <c r="E112" s="69"/>
      <c r="F112" s="69"/>
      <c r="G112" s="69"/>
      <c r="H112" s="69"/>
      <c r="I112" s="69"/>
      <c r="J112" s="69"/>
      <c r="K112" s="69"/>
      <c r="P112" s="69"/>
      <c r="Q112" s="28"/>
      <c r="S112" s="156" t="s">
        <v>298</v>
      </c>
      <c r="T112" s="157"/>
      <c r="U112" s="158"/>
      <c r="AC112" s="67" t="s">
        <v>66</v>
      </c>
    </row>
    <row r="113" spans="2:213" s="67" customFormat="1" ht="286.25" customHeight="1" x14ac:dyDescent="0.35">
      <c r="B113"/>
      <c r="C113" s="50"/>
      <c r="D113" s="50"/>
      <c r="E113" s="50"/>
      <c r="F113" s="50"/>
      <c r="G113" s="50"/>
      <c r="H113" s="50"/>
      <c r="I113" s="50"/>
      <c r="J113" s="50"/>
      <c r="K113" s="50"/>
      <c r="L113"/>
      <c r="M113"/>
      <c r="N113"/>
      <c r="O113"/>
      <c r="P113" s="50"/>
      <c r="Q113" s="29"/>
      <c r="S113" s="156" t="s">
        <v>299</v>
      </c>
      <c r="T113" s="157"/>
      <c r="U113" s="158"/>
    </row>
    <row r="114" spans="2:213" s="67" customFormat="1" ht="207.65" customHeight="1" x14ac:dyDescent="0.35">
      <c r="B114"/>
      <c r="C114" s="50"/>
      <c r="D114" s="50"/>
      <c r="E114" s="50"/>
      <c r="F114" s="50"/>
      <c r="G114" s="50"/>
      <c r="H114" s="50"/>
      <c r="I114" s="50"/>
      <c r="J114" s="50"/>
      <c r="K114" s="50"/>
      <c r="L114"/>
      <c r="M114"/>
      <c r="N114"/>
      <c r="O114"/>
      <c r="P114" s="50"/>
      <c r="Q114" s="29"/>
      <c r="S114" s="156" t="s">
        <v>300</v>
      </c>
      <c r="T114" s="157"/>
      <c r="U114" s="158"/>
    </row>
    <row r="115" spans="2:213" s="67" customFormat="1" ht="175.75" customHeight="1" x14ac:dyDescent="0.35">
      <c r="B115"/>
      <c r="C115" s="50"/>
      <c r="D115" s="50"/>
      <c r="E115" s="50"/>
      <c r="F115" s="50"/>
      <c r="G115" s="50"/>
      <c r="H115" s="50"/>
      <c r="I115" s="50"/>
      <c r="J115" s="50"/>
      <c r="K115" s="50"/>
      <c r="L115"/>
      <c r="M115"/>
      <c r="N115"/>
      <c r="O115"/>
      <c r="P115" s="50"/>
      <c r="Q115" s="29"/>
      <c r="S115" s="317" t="s">
        <v>301</v>
      </c>
      <c r="T115" s="318"/>
      <c r="U115" s="319"/>
    </row>
    <row r="116" spans="2:213" s="67" customFormat="1" ht="20.149999999999999" customHeight="1" x14ac:dyDescent="0.35">
      <c r="B116"/>
      <c r="C116" s="50"/>
      <c r="D116" s="50"/>
      <c r="E116" s="50"/>
      <c r="F116" s="50"/>
      <c r="G116" s="50"/>
      <c r="H116" s="50"/>
      <c r="I116" s="50"/>
      <c r="J116" s="50"/>
      <c r="K116" s="50"/>
      <c r="L116"/>
      <c r="M116"/>
      <c r="N116"/>
      <c r="O116"/>
      <c r="P116" s="50"/>
      <c r="Q116" s="29"/>
      <c r="S116" s="120"/>
      <c r="T116" s="298" t="s">
        <v>291</v>
      </c>
      <c r="U116" s="299"/>
    </row>
    <row r="117" spans="2:213" s="67" customFormat="1" ht="19.5" customHeight="1" thickBot="1" x14ac:dyDescent="0.4">
      <c r="B117"/>
      <c r="C117" s="50"/>
      <c r="D117" s="50"/>
      <c r="E117" s="50"/>
      <c r="F117" s="50"/>
      <c r="G117" s="50"/>
      <c r="H117" s="50"/>
      <c r="I117" s="50"/>
      <c r="J117" s="50"/>
      <c r="K117" s="50"/>
      <c r="L117"/>
      <c r="M117"/>
      <c r="N117"/>
      <c r="O117"/>
      <c r="P117" s="50"/>
      <c r="Q117" s="29"/>
      <c r="S117" s="72"/>
      <c r="T117" s="300" t="s">
        <v>292</v>
      </c>
      <c r="U117" s="301"/>
    </row>
    <row r="118" spans="2:213" s="67" customFormat="1" ht="20.149999999999999" customHeight="1" thickBot="1" x14ac:dyDescent="0.4">
      <c r="B118"/>
      <c r="C118" s="50"/>
      <c r="D118" s="50"/>
      <c r="E118" s="50"/>
      <c r="F118" s="50"/>
      <c r="G118" s="50"/>
      <c r="H118" s="50"/>
      <c r="I118" s="50"/>
      <c r="J118" s="50"/>
      <c r="K118" s="50"/>
      <c r="L118"/>
      <c r="M118"/>
      <c r="N118"/>
      <c r="O118"/>
      <c r="P118" s="50"/>
      <c r="Q118" s="29"/>
      <c r="S118" s="73"/>
      <c r="T118" s="74"/>
      <c r="U118" s="74"/>
    </row>
    <row r="119" spans="2:213" s="67" customFormat="1" ht="409" customHeight="1" x14ac:dyDescent="0.35">
      <c r="B119"/>
      <c r="C119" s="50"/>
      <c r="D119" s="50"/>
      <c r="E119" s="50"/>
      <c r="F119" s="50"/>
      <c r="G119" s="50"/>
      <c r="H119" s="50"/>
      <c r="I119" s="50"/>
      <c r="J119" s="50"/>
      <c r="K119" s="50"/>
      <c r="L119"/>
      <c r="M119"/>
      <c r="N119"/>
      <c r="O119"/>
      <c r="P119" s="50"/>
      <c r="Q119" s="29"/>
      <c r="S119" s="295" t="s">
        <v>302</v>
      </c>
      <c r="T119" s="296"/>
      <c r="U119" s="297"/>
    </row>
    <row r="120" spans="2:213" s="67" customFormat="1" ht="105" customHeight="1" thickBot="1" x14ac:dyDescent="0.4">
      <c r="B120"/>
      <c r="C120" s="50"/>
      <c r="D120" s="50"/>
      <c r="E120" s="50"/>
      <c r="F120" s="50"/>
      <c r="G120" s="50"/>
      <c r="H120" s="50"/>
      <c r="I120" s="50"/>
      <c r="J120" s="50"/>
      <c r="K120" s="50"/>
      <c r="L120"/>
      <c r="M120"/>
      <c r="N120"/>
      <c r="O120"/>
      <c r="P120" s="50"/>
      <c r="Q120" s="29"/>
      <c r="S120" s="159"/>
      <c r="T120" s="160"/>
      <c r="U120" s="161"/>
    </row>
    <row r="121" spans="2:213" s="121" customFormat="1" ht="28.25" customHeight="1" x14ac:dyDescent="0.35">
      <c r="C121" s="122"/>
      <c r="D121" s="122"/>
      <c r="E121" s="122"/>
      <c r="F121" s="122"/>
      <c r="G121" s="122"/>
      <c r="H121" s="122"/>
      <c r="I121" s="122"/>
      <c r="J121" s="122"/>
      <c r="K121" s="122"/>
      <c r="P121" s="122"/>
      <c r="Q121" s="123"/>
      <c r="S121" s="306" t="s">
        <v>341</v>
      </c>
      <c r="T121" s="307"/>
      <c r="U121" s="308"/>
    </row>
    <row r="122" spans="2:213" s="70" customFormat="1" ht="37.75" customHeight="1" x14ac:dyDescent="0.3">
      <c r="B122" s="67"/>
      <c r="C122" s="69"/>
      <c r="D122" s="69"/>
      <c r="E122" s="69"/>
      <c r="F122" s="69"/>
      <c r="G122" s="69"/>
      <c r="H122" s="69"/>
      <c r="I122" s="69"/>
      <c r="J122" s="69"/>
      <c r="K122" s="69"/>
      <c r="L122" s="67"/>
      <c r="M122" s="67"/>
      <c r="N122" s="67"/>
      <c r="O122" s="67"/>
      <c r="P122" s="69"/>
      <c r="Q122" s="28"/>
      <c r="R122" s="67"/>
      <c r="S122" s="303" t="str">
        <f>CONCATENATE(AC107," ",$G$10," ",AC108)</f>
        <v>Je, soussigné(e),    en mon nom personnel ou en qualité de répondant dûment autorisé de l'entreprise identifiée au présent contrat, consens à ce que le dispensateur également identifié au présent contrat :</v>
      </c>
      <c r="T122" s="304"/>
      <c r="U122" s="305"/>
      <c r="V122" s="67"/>
      <c r="W122" s="67"/>
      <c r="X122" s="67"/>
      <c r="Y122" s="67"/>
      <c r="Z122" s="67"/>
      <c r="AA122" s="67"/>
      <c r="AB122" s="67"/>
      <c r="AC122" s="67" t="s">
        <v>14</v>
      </c>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c r="BH122" s="67"/>
      <c r="BI122" s="67"/>
      <c r="BJ122" s="67"/>
      <c r="BK122" s="67"/>
      <c r="BL122" s="67"/>
      <c r="BM122" s="67"/>
      <c r="BN122" s="67"/>
      <c r="BO122" s="67"/>
      <c r="BP122" s="67"/>
      <c r="BQ122" s="67"/>
      <c r="BR122" s="67"/>
      <c r="BS122" s="67"/>
      <c r="BT122" s="67"/>
      <c r="BU122" s="67"/>
      <c r="BV122" s="67"/>
      <c r="BW122" s="67"/>
      <c r="BX122" s="67"/>
      <c r="BY122" s="67"/>
      <c r="BZ122" s="67"/>
      <c r="CA122" s="67"/>
      <c r="CB122" s="67"/>
      <c r="CC122" s="67"/>
      <c r="CD122" s="67"/>
      <c r="CE122" s="67"/>
      <c r="CF122" s="67"/>
      <c r="CG122" s="67"/>
      <c r="CH122" s="67"/>
      <c r="CI122" s="67"/>
      <c r="CJ122" s="67"/>
      <c r="CK122" s="67"/>
      <c r="CL122" s="67"/>
      <c r="CM122" s="67"/>
      <c r="CN122" s="67"/>
      <c r="CO122" s="67"/>
      <c r="CP122" s="67"/>
      <c r="CQ122" s="67"/>
      <c r="CR122" s="67"/>
      <c r="CS122" s="67"/>
      <c r="CT122" s="67"/>
      <c r="CU122" s="67"/>
      <c r="CV122" s="67"/>
      <c r="CW122" s="67"/>
      <c r="CX122" s="67"/>
      <c r="CY122" s="67"/>
      <c r="CZ122" s="67"/>
      <c r="DA122" s="67"/>
      <c r="DB122" s="67"/>
      <c r="DC122" s="67"/>
      <c r="DD122" s="67"/>
      <c r="DE122" s="67"/>
      <c r="DF122" s="67"/>
      <c r="DG122" s="67"/>
      <c r="DH122" s="67"/>
      <c r="DI122" s="67"/>
      <c r="DJ122" s="67"/>
      <c r="DK122" s="67"/>
      <c r="DL122" s="67"/>
      <c r="DM122" s="67"/>
      <c r="DN122" s="67"/>
      <c r="DO122" s="67"/>
      <c r="DP122" s="67"/>
      <c r="DQ122" s="67"/>
      <c r="DR122" s="67"/>
      <c r="DS122" s="67"/>
      <c r="DT122" s="67"/>
      <c r="DU122" s="67"/>
      <c r="DV122" s="67"/>
      <c r="DW122" s="67"/>
      <c r="DX122" s="67"/>
      <c r="DY122" s="67"/>
      <c r="DZ122" s="67"/>
      <c r="EA122" s="67"/>
      <c r="EB122" s="67"/>
      <c r="EC122" s="67"/>
      <c r="ED122" s="67"/>
      <c r="EE122" s="67"/>
      <c r="EF122" s="67"/>
      <c r="EG122" s="67"/>
      <c r="EH122" s="67"/>
      <c r="EI122" s="67"/>
      <c r="EJ122" s="67"/>
      <c r="EK122" s="67"/>
      <c r="EL122" s="67"/>
      <c r="EM122" s="67"/>
      <c r="EN122" s="67"/>
      <c r="EO122" s="67"/>
      <c r="EP122" s="67"/>
      <c r="EQ122" s="67"/>
      <c r="ER122" s="67"/>
      <c r="ES122" s="67"/>
      <c r="ET122" s="67"/>
      <c r="EU122" s="67"/>
      <c r="EV122" s="67"/>
      <c r="EW122" s="67"/>
      <c r="EX122" s="67"/>
      <c r="EY122" s="67"/>
      <c r="EZ122" s="67"/>
      <c r="FA122" s="67"/>
      <c r="FB122" s="67"/>
      <c r="FC122" s="67"/>
      <c r="FD122" s="67"/>
      <c r="FE122" s="67"/>
      <c r="FF122" s="67"/>
      <c r="FG122" s="67"/>
      <c r="FH122" s="67"/>
      <c r="FI122" s="67"/>
      <c r="FJ122" s="67"/>
      <c r="FK122" s="67"/>
      <c r="FL122" s="67"/>
      <c r="FM122" s="67"/>
      <c r="FN122" s="67"/>
      <c r="FO122" s="67"/>
      <c r="FP122" s="67"/>
      <c r="FQ122" s="67"/>
      <c r="FR122" s="67"/>
      <c r="FS122" s="67"/>
      <c r="FT122" s="67"/>
      <c r="FU122" s="67"/>
      <c r="FV122" s="67"/>
      <c r="FW122" s="67"/>
      <c r="FX122" s="67"/>
      <c r="FY122" s="67"/>
      <c r="FZ122" s="67"/>
      <c r="GA122" s="67"/>
      <c r="GB122" s="67"/>
      <c r="GC122" s="67"/>
      <c r="GD122" s="67"/>
      <c r="GE122" s="67"/>
      <c r="GF122" s="67"/>
      <c r="GG122" s="67"/>
      <c r="GH122" s="67"/>
      <c r="GI122" s="67"/>
      <c r="GJ122" s="67"/>
      <c r="GK122" s="67"/>
      <c r="GL122" s="67"/>
      <c r="GM122" s="67"/>
      <c r="GN122" s="67"/>
      <c r="GO122" s="67"/>
      <c r="GP122" s="67"/>
      <c r="GQ122" s="67"/>
      <c r="GR122" s="67"/>
      <c r="GS122" s="67"/>
      <c r="GT122" s="67"/>
      <c r="GU122" s="67"/>
      <c r="GV122" s="67"/>
      <c r="GW122" s="67"/>
      <c r="GX122" s="67"/>
      <c r="GY122" s="67"/>
      <c r="GZ122" s="67"/>
      <c r="HA122" s="67"/>
      <c r="HB122" s="67"/>
      <c r="HC122" s="67"/>
      <c r="HD122" s="67"/>
      <c r="HE122" s="67"/>
    </row>
    <row r="123" spans="2:213" s="121" customFormat="1" ht="18.899999999999999" customHeight="1" x14ac:dyDescent="0.35">
      <c r="C123" s="122"/>
      <c r="D123" s="122"/>
      <c r="E123" s="122"/>
      <c r="F123" s="122"/>
      <c r="G123" s="122"/>
      <c r="H123" s="122"/>
      <c r="I123" s="122"/>
      <c r="J123" s="122"/>
      <c r="K123" s="122"/>
      <c r="P123" s="122"/>
      <c r="Q123" s="130"/>
      <c r="S123" s="309" t="s">
        <v>303</v>
      </c>
      <c r="T123" s="310"/>
      <c r="U123" s="311"/>
      <c r="AC123" s="121" t="s">
        <v>58</v>
      </c>
    </row>
    <row r="124" spans="2:213" s="121" customFormat="1" ht="15.65" customHeight="1" x14ac:dyDescent="0.35">
      <c r="C124" s="122"/>
      <c r="D124" s="122"/>
      <c r="E124" s="122"/>
      <c r="F124" s="122"/>
      <c r="G124" s="122"/>
      <c r="H124" s="122"/>
      <c r="I124" s="122"/>
      <c r="J124" s="122"/>
      <c r="K124" s="122"/>
      <c r="P124" s="122"/>
      <c r="Q124" s="130"/>
      <c r="S124" s="124" t="s">
        <v>12</v>
      </c>
      <c r="T124" s="293" t="s">
        <v>9</v>
      </c>
      <c r="U124" s="294"/>
    </row>
    <row r="125" spans="2:213" s="121" customFormat="1" ht="15.65" customHeight="1" x14ac:dyDescent="0.35">
      <c r="C125" s="122"/>
      <c r="D125" s="122"/>
      <c r="E125" s="122"/>
      <c r="F125" s="122"/>
      <c r="G125" s="122"/>
      <c r="H125" s="122"/>
      <c r="I125" s="122"/>
      <c r="J125" s="122"/>
      <c r="K125" s="122"/>
      <c r="P125" s="122"/>
      <c r="Q125" s="130"/>
      <c r="S125" s="124" t="s">
        <v>10</v>
      </c>
      <c r="T125" s="293" t="s">
        <v>11</v>
      </c>
      <c r="U125" s="294"/>
    </row>
    <row r="126" spans="2:213" s="131" customFormat="1" ht="42.65" customHeight="1" x14ac:dyDescent="0.35">
      <c r="B126" s="121"/>
      <c r="C126" s="122"/>
      <c r="D126" s="122"/>
      <c r="E126" s="122"/>
      <c r="F126" s="122"/>
      <c r="G126" s="122"/>
      <c r="H126" s="122"/>
      <c r="I126" s="122"/>
      <c r="J126" s="122"/>
      <c r="K126" s="122"/>
      <c r="L126" s="121"/>
      <c r="M126" s="121"/>
      <c r="N126" s="121"/>
      <c r="O126" s="121"/>
      <c r="P126" s="122"/>
      <c r="Q126" s="130"/>
      <c r="S126" s="303" t="s">
        <v>304</v>
      </c>
      <c r="T126" s="304"/>
      <c r="U126" s="305"/>
    </row>
    <row r="127" spans="2:213" s="67" customFormat="1" ht="15.65" customHeight="1" x14ac:dyDescent="0.3">
      <c r="C127" s="69"/>
      <c r="D127" s="69"/>
      <c r="E127" s="69"/>
      <c r="F127" s="69"/>
      <c r="G127" s="69"/>
      <c r="H127" s="69"/>
      <c r="I127" s="69"/>
      <c r="J127" s="69"/>
      <c r="K127" s="69"/>
      <c r="P127" s="69"/>
      <c r="Q127" s="28"/>
      <c r="S127" s="124" t="s">
        <v>12</v>
      </c>
      <c r="T127" s="157" t="s">
        <v>215</v>
      </c>
      <c r="U127" s="158"/>
    </row>
    <row r="128" spans="2:213" s="67" customFormat="1" ht="15.65" customHeight="1" x14ac:dyDescent="0.3">
      <c r="C128" s="69"/>
      <c r="D128" s="69"/>
      <c r="E128" s="69"/>
      <c r="F128" s="69"/>
      <c r="G128" s="69"/>
      <c r="H128" s="69"/>
      <c r="I128" s="69"/>
      <c r="J128" s="69"/>
      <c r="K128" s="69"/>
      <c r="P128" s="69"/>
      <c r="Q128" s="28"/>
      <c r="S128" s="124" t="s">
        <v>13</v>
      </c>
      <c r="T128" s="293" t="s">
        <v>306</v>
      </c>
      <c r="U128" s="294"/>
    </row>
    <row r="129" spans="2:21" ht="15.65" customHeight="1" x14ac:dyDescent="0.35">
      <c r="B129" s="67"/>
      <c r="C129" s="69"/>
      <c r="D129" s="69"/>
      <c r="E129" s="69"/>
      <c r="F129" s="69"/>
      <c r="G129" s="69"/>
      <c r="H129" s="69"/>
      <c r="I129" s="69"/>
      <c r="J129" s="69"/>
      <c r="K129" s="69"/>
      <c r="L129" s="67"/>
      <c r="M129" s="67"/>
      <c r="N129" s="67"/>
      <c r="O129" s="67"/>
      <c r="P129" s="69"/>
      <c r="Q129" s="30"/>
      <c r="S129" s="132" t="s">
        <v>307</v>
      </c>
      <c r="T129" s="126" t="s">
        <v>11</v>
      </c>
      <c r="U129" s="127"/>
    </row>
    <row r="130" spans="2:21" ht="31.75" customHeight="1" x14ac:dyDescent="0.35">
      <c r="B130" s="67"/>
      <c r="C130" s="69"/>
      <c r="D130" s="69"/>
      <c r="E130" s="69"/>
      <c r="F130" s="69"/>
      <c r="G130" s="69"/>
      <c r="H130" s="69"/>
      <c r="I130" s="69"/>
      <c r="J130" s="69"/>
      <c r="K130" s="69"/>
      <c r="L130" s="67"/>
      <c r="M130" s="67"/>
      <c r="N130" s="67"/>
      <c r="O130" s="67"/>
      <c r="P130" s="69"/>
      <c r="Q130" s="30"/>
      <c r="S130" s="124" t="s">
        <v>216</v>
      </c>
      <c r="T130" s="128"/>
      <c r="U130" s="129"/>
    </row>
    <row r="131" spans="2:21" s="121" customFormat="1" ht="74.400000000000006" customHeight="1" thickBot="1" x14ac:dyDescent="0.4">
      <c r="C131" s="122"/>
      <c r="D131" s="122"/>
      <c r="E131" s="122"/>
      <c r="F131" s="122"/>
      <c r="G131" s="122"/>
      <c r="H131" s="122"/>
      <c r="I131" s="122"/>
      <c r="J131" s="122"/>
      <c r="K131" s="122"/>
      <c r="P131" s="122"/>
      <c r="Q131" s="123"/>
      <c r="S131" s="334" t="s">
        <v>305</v>
      </c>
      <c r="T131" s="335"/>
      <c r="U131" s="336"/>
    </row>
    <row r="132" spans="2:21" s="121" customFormat="1" ht="33.65" customHeight="1" x14ac:dyDescent="0.35">
      <c r="C132" s="122"/>
      <c r="D132" s="122"/>
      <c r="E132" s="122"/>
      <c r="F132" s="122"/>
      <c r="G132" s="122"/>
      <c r="H132" s="122"/>
      <c r="I132" s="122"/>
      <c r="J132" s="122"/>
      <c r="K132" s="122"/>
      <c r="P132" s="122"/>
      <c r="Q132" s="123"/>
      <c r="S132" s="306" t="s">
        <v>342</v>
      </c>
      <c r="T132" s="307"/>
      <c r="U132" s="308"/>
    </row>
    <row r="133" spans="2:21" s="121" customFormat="1" ht="60" customHeight="1" thickBot="1" x14ac:dyDescent="0.4">
      <c r="C133" s="122"/>
      <c r="D133" s="122"/>
      <c r="E133" s="122"/>
      <c r="F133" s="122"/>
      <c r="G133" s="122"/>
      <c r="H133" s="122"/>
      <c r="I133" s="122"/>
      <c r="J133" s="122"/>
      <c r="K133" s="122"/>
      <c r="P133" s="122"/>
      <c r="Q133" s="130"/>
      <c r="S133" s="349" t="str">
        <f>CONCATENATE(AC122," ",$G$10," ",AC123)</f>
        <v>Je, soussigné(e),  en mon nom personnel ou en qualité de répondant dûment autorisé de l'entreprise identifiée au présent contrat, relève le dispensateur désigné au présent contrat du secret professionnel nous liant et de son obligation de confidentialité à mon égard pour les situations décrites au consentement à la divulgation et communication de renseignements et d’accès aux documents ci-haut complété.</v>
      </c>
      <c r="T133" s="350"/>
      <c r="U133" s="351"/>
    </row>
    <row r="134" spans="2:21" s="121" customFormat="1" ht="25.75" customHeight="1" thickBot="1" x14ac:dyDescent="0.4">
      <c r="B134" s="131"/>
      <c r="C134" s="125"/>
      <c r="D134" s="125"/>
      <c r="E134" s="125"/>
      <c r="F134" s="125"/>
      <c r="G134" s="125"/>
      <c r="H134" s="125"/>
      <c r="I134" s="125"/>
      <c r="J134" s="125"/>
      <c r="K134" s="125"/>
      <c r="L134" s="131"/>
      <c r="M134" s="131"/>
      <c r="N134" s="131"/>
      <c r="O134" s="131"/>
      <c r="P134" s="125"/>
      <c r="Q134" s="133"/>
      <c r="S134" s="325" t="s">
        <v>15</v>
      </c>
      <c r="T134" s="326"/>
      <c r="U134" s="327"/>
    </row>
    <row r="135" spans="2:21" s="121" customFormat="1" ht="37" customHeight="1" x14ac:dyDescent="0.35">
      <c r="C135" s="122"/>
      <c r="D135" s="122"/>
      <c r="E135" s="122"/>
      <c r="F135" s="122"/>
      <c r="G135" s="122"/>
      <c r="H135" s="122"/>
      <c r="I135" s="122"/>
      <c r="J135" s="122"/>
      <c r="K135" s="122"/>
      <c r="P135" s="122"/>
      <c r="Q135" s="130"/>
      <c r="S135" s="314" t="s">
        <v>308</v>
      </c>
      <c r="T135" s="312" t="s">
        <v>310</v>
      </c>
      <c r="U135" s="313"/>
    </row>
    <row r="136" spans="2:21" s="121" customFormat="1" ht="37" customHeight="1" x14ac:dyDescent="0.35">
      <c r="C136" s="122"/>
      <c r="D136" s="122"/>
      <c r="E136" s="122"/>
      <c r="F136" s="122"/>
      <c r="G136" s="122"/>
      <c r="H136" s="122"/>
      <c r="I136" s="122"/>
      <c r="J136" s="122"/>
      <c r="K136" s="122"/>
      <c r="P136" s="122"/>
      <c r="Q136" s="130"/>
      <c r="S136" s="315"/>
      <c r="T136" s="134" t="s">
        <v>95</v>
      </c>
      <c r="U136" s="137" t="s">
        <v>309</v>
      </c>
    </row>
    <row r="137" spans="2:21" s="121" customFormat="1" ht="37" customHeight="1" thickBot="1" x14ac:dyDescent="0.4">
      <c r="C137" s="122"/>
      <c r="D137" s="122"/>
      <c r="E137" s="122"/>
      <c r="F137" s="122"/>
      <c r="G137" s="122"/>
      <c r="H137" s="122"/>
      <c r="I137" s="122"/>
      <c r="J137" s="122"/>
      <c r="K137" s="122"/>
      <c r="P137" s="122"/>
      <c r="Q137" s="130"/>
      <c r="S137" s="316"/>
      <c r="T137" s="135" t="s">
        <v>212</v>
      </c>
      <c r="U137" s="136" t="s">
        <v>309</v>
      </c>
    </row>
    <row r="138" spans="2:21" x14ac:dyDescent="0.35">
      <c r="S138" s="71"/>
      <c r="T138" s="71"/>
    </row>
  </sheetData>
  <sheetProtection algorithmName="SHA-512" hashValue="p1G+aL+3TI5cuAOVi0N3bfQBZs7hVxXaXabwFsa3rC1AGkdRtbzRN6bkeN/Hap8gZDuIpkhs6k1hcqFgHO5cEA==" saltValue="hEjpPAwYiq35x6zRtK9TGg==" spinCount="100000" sheet="1" formatCells="0" selectLockedCells="1"/>
  <protectedRanges>
    <protectedRange sqref="B57:K57 K79:K80 B81:K81 K82:K83 B84:K84 K85:K87 B78:K78 B88:K88 K58:K59 B90:K90 K76:K77 B42:J42 B60:K60 K61:K62 B63:K63 K64:K65 B66:K66 K67:K68 B69:K69 K70:K71 B72:K72 K73:K74 B75:K75 B32:J32 B28:J28 B36:J36 B30:J30 B34:J34 B26:J26 B40:J40 B44:J44 B38:J38 K89 K91:K92" name="Plage1"/>
  </protectedRanges>
  <mergeCells count="272">
    <mergeCell ref="B36:B37"/>
    <mergeCell ref="C36:M36"/>
    <mergeCell ref="B32:B33"/>
    <mergeCell ref="D33:M33"/>
    <mergeCell ref="B34:B35"/>
    <mergeCell ref="Q66:Q68"/>
    <mergeCell ref="C63:J63"/>
    <mergeCell ref="Q72:Q74"/>
    <mergeCell ref="C73:I73"/>
    <mergeCell ref="D74:J74"/>
    <mergeCell ref="B66:B68"/>
    <mergeCell ref="C66:J66"/>
    <mergeCell ref="K66:K68"/>
    <mergeCell ref="L66:L68"/>
    <mergeCell ref="M66:M68"/>
    <mergeCell ref="C67:I67"/>
    <mergeCell ref="D68:J68"/>
    <mergeCell ref="C69:J69"/>
    <mergeCell ref="K69:K71"/>
    <mergeCell ref="L69:L71"/>
    <mergeCell ref="M69:M71"/>
    <mergeCell ref="Q69:Q71"/>
    <mergeCell ref="C70:I70"/>
    <mergeCell ref="N42:N43"/>
    <mergeCell ref="C30:M30"/>
    <mergeCell ref="D31:M31"/>
    <mergeCell ref="C32:M32"/>
    <mergeCell ref="O26:O27"/>
    <mergeCell ref="B30:B31"/>
    <mergeCell ref="B26:B27"/>
    <mergeCell ref="D27:M27"/>
    <mergeCell ref="C26:M26"/>
    <mergeCell ref="N32:N33"/>
    <mergeCell ref="O28:O29"/>
    <mergeCell ref="O32:O33"/>
    <mergeCell ref="O42:O43"/>
    <mergeCell ref="O38:O39"/>
    <mergeCell ref="O40:O41"/>
    <mergeCell ref="P40:Q41"/>
    <mergeCell ref="P42:Q43"/>
    <mergeCell ref="D43:M43"/>
    <mergeCell ref="D41:M41"/>
    <mergeCell ref="C38:M38"/>
    <mergeCell ref="C42:M42"/>
    <mergeCell ref="P38:Q39"/>
    <mergeCell ref="D39:M39"/>
    <mergeCell ref="D5:F5"/>
    <mergeCell ref="B40:B41"/>
    <mergeCell ref="C40:M40"/>
    <mergeCell ref="N40:N41"/>
    <mergeCell ref="B21:D21"/>
    <mergeCell ref="B23:Q23"/>
    <mergeCell ref="Q10:Q11"/>
    <mergeCell ref="B18:Q18"/>
    <mergeCell ref="Q19:Q20"/>
    <mergeCell ref="D9:H9"/>
    <mergeCell ref="E21:P21"/>
    <mergeCell ref="E19:L19"/>
    <mergeCell ref="E20:L20"/>
    <mergeCell ref="M19:M20"/>
    <mergeCell ref="N19:O19"/>
    <mergeCell ref="B16:O16"/>
    <mergeCell ref="N20:O20"/>
    <mergeCell ref="P28:Q29"/>
    <mergeCell ref="N34:N35"/>
    <mergeCell ref="P32:Q33"/>
    <mergeCell ref="N24:Q24"/>
    <mergeCell ref="P25:Q25"/>
    <mergeCell ref="C28:M28"/>
    <mergeCell ref="D29:M29"/>
    <mergeCell ref="P34:Q35"/>
    <mergeCell ref="P36:Q37"/>
    <mergeCell ref="B24:M25"/>
    <mergeCell ref="G6:L6"/>
    <mergeCell ref="D6:F6"/>
    <mergeCell ref="B8:C12"/>
    <mergeCell ref="G7:L7"/>
    <mergeCell ref="G3:L3"/>
    <mergeCell ref="D3:F3"/>
    <mergeCell ref="O12:P12"/>
    <mergeCell ref="O7:P7"/>
    <mergeCell ref="G10:L10"/>
    <mergeCell ref="G11:L11"/>
    <mergeCell ref="D8:H8"/>
    <mergeCell ref="D7:F7"/>
    <mergeCell ref="O10:P10"/>
    <mergeCell ref="G12:L12"/>
    <mergeCell ref="O3:P3"/>
    <mergeCell ref="O4:P4"/>
    <mergeCell ref="O5:P5"/>
    <mergeCell ref="O34:O35"/>
    <mergeCell ref="O36:O37"/>
    <mergeCell ref="N36:N37"/>
    <mergeCell ref="B14:Q14"/>
    <mergeCell ref="T135:U135"/>
    <mergeCell ref="S135:S137"/>
    <mergeCell ref="S115:U115"/>
    <mergeCell ref="B101:E101"/>
    <mergeCell ref="E103:Q103"/>
    <mergeCell ref="S134:U134"/>
    <mergeCell ref="S113:U113"/>
    <mergeCell ref="B94:N94"/>
    <mergeCell ref="B95:N95"/>
    <mergeCell ref="B96:N96"/>
    <mergeCell ref="P93:Q96"/>
    <mergeCell ref="T125:U125"/>
    <mergeCell ref="T124:U124"/>
    <mergeCell ref="O106:Q106"/>
    <mergeCell ref="S131:U131"/>
    <mergeCell ref="S111:U111"/>
    <mergeCell ref="B102:E102"/>
    <mergeCell ref="B103:D103"/>
    <mergeCell ref="S110:U110"/>
    <mergeCell ref="B93:N93"/>
    <mergeCell ref="O107:Q107"/>
    <mergeCell ref="S132:U132"/>
    <mergeCell ref="T127:U127"/>
    <mergeCell ref="S133:U133"/>
    <mergeCell ref="T128:U128"/>
    <mergeCell ref="S119:U119"/>
    <mergeCell ref="S106:U106"/>
    <mergeCell ref="S107:U107"/>
    <mergeCell ref="S112:U112"/>
    <mergeCell ref="T116:U116"/>
    <mergeCell ref="T117:U117"/>
    <mergeCell ref="B28:B29"/>
    <mergeCell ref="O30:O31"/>
    <mergeCell ref="D65:J65"/>
    <mergeCell ref="B63:B65"/>
    <mergeCell ref="C64:I64"/>
    <mergeCell ref="N38:N39"/>
    <mergeCell ref="S126:U126"/>
    <mergeCell ref="S121:U121"/>
    <mergeCell ref="S122:U122"/>
    <mergeCell ref="S123:U123"/>
    <mergeCell ref="S93:U93"/>
    <mergeCell ref="S94:U94"/>
    <mergeCell ref="S95:U95"/>
    <mergeCell ref="S97:U97"/>
    <mergeCell ref="S99:U99"/>
    <mergeCell ref="S100:U100"/>
    <mergeCell ref="S101:U101"/>
    <mergeCell ref="S103:U103"/>
    <mergeCell ref="S105:U105"/>
    <mergeCell ref="P97:Q97"/>
    <mergeCell ref="P101:Q101"/>
    <mergeCell ref="K63:K65"/>
    <mergeCell ref="C58:I58"/>
    <mergeCell ref="Q63:Q65"/>
    <mergeCell ref="N28:N29"/>
    <mergeCell ref="Q75:Q77"/>
    <mergeCell ref="C76:I76"/>
    <mergeCell ref="D77:J77"/>
    <mergeCell ref="N30:N31"/>
    <mergeCell ref="D37:M37"/>
    <mergeCell ref="C34:M34"/>
    <mergeCell ref="D35:M35"/>
    <mergeCell ref="L63:L65"/>
    <mergeCell ref="M63:M65"/>
    <mergeCell ref="Q60:Q62"/>
    <mergeCell ref="C61:I61"/>
    <mergeCell ref="C57:J57"/>
    <mergeCell ref="C60:J60"/>
    <mergeCell ref="K60:K62"/>
    <mergeCell ref="L60:L62"/>
    <mergeCell ref="C90:O90"/>
    <mergeCell ref="B60:B62"/>
    <mergeCell ref="B105:Q105"/>
    <mergeCell ref="K72:K74"/>
    <mergeCell ref="L72:L74"/>
    <mergeCell ref="G101:L101"/>
    <mergeCell ref="B100:Q100"/>
    <mergeCell ref="B98:N98"/>
    <mergeCell ref="P98:Q98"/>
    <mergeCell ref="L75:L77"/>
    <mergeCell ref="M75:M77"/>
    <mergeCell ref="B78:B80"/>
    <mergeCell ref="C78:J78"/>
    <mergeCell ref="K78:K80"/>
    <mergeCell ref="L78:L80"/>
    <mergeCell ref="B97:N97"/>
    <mergeCell ref="M78:M80"/>
    <mergeCell ref="Q78:Q80"/>
    <mergeCell ref="C79:I79"/>
    <mergeCell ref="D80:J80"/>
    <mergeCell ref="B75:B77"/>
    <mergeCell ref="C75:J75"/>
    <mergeCell ref="K75:K77"/>
    <mergeCell ref="B90:B91"/>
    <mergeCell ref="Q90:Q91"/>
    <mergeCell ref="D62:J62"/>
    <mergeCell ref="D83:J83"/>
    <mergeCell ref="B84:B86"/>
    <mergeCell ref="M60:M62"/>
    <mergeCell ref="P56:Q56"/>
    <mergeCell ref="B54:Q54"/>
    <mergeCell ref="B44:B45"/>
    <mergeCell ref="B55:K56"/>
    <mergeCell ref="P55:Q55"/>
    <mergeCell ref="P49:Q49"/>
    <mergeCell ref="G48:K48"/>
    <mergeCell ref="L55:O55"/>
    <mergeCell ref="C44:M44"/>
    <mergeCell ref="N44:N45"/>
    <mergeCell ref="O44:O45"/>
    <mergeCell ref="P44:Q45"/>
    <mergeCell ref="D45:M45"/>
    <mergeCell ref="E49:F49"/>
    <mergeCell ref="G49:J49"/>
    <mergeCell ref="P48:Q48"/>
    <mergeCell ref="B49:C49"/>
    <mergeCell ref="B48:F48"/>
    <mergeCell ref="O53:Q53"/>
    <mergeCell ref="O50:Q50"/>
    <mergeCell ref="P2:Q2"/>
    <mergeCell ref="F2:N2"/>
    <mergeCell ref="B57:B59"/>
    <mergeCell ref="K57:K59"/>
    <mergeCell ref="L57:L59"/>
    <mergeCell ref="M57:M59"/>
    <mergeCell ref="Q57:Q59"/>
    <mergeCell ref="D59:J59"/>
    <mergeCell ref="B20:D20"/>
    <mergeCell ref="D11:F11"/>
    <mergeCell ref="O11:P11"/>
    <mergeCell ref="G5:L5"/>
    <mergeCell ref="D10:F10"/>
    <mergeCell ref="Q6:Q7"/>
    <mergeCell ref="D4:F4"/>
    <mergeCell ref="G4:L4"/>
    <mergeCell ref="B38:B39"/>
    <mergeCell ref="B42:B43"/>
    <mergeCell ref="B47:Q47"/>
    <mergeCell ref="I8:P8"/>
    <mergeCell ref="I9:P9"/>
    <mergeCell ref="B3:C7"/>
    <mergeCell ref="B15:O15"/>
    <mergeCell ref="O6:P6"/>
    <mergeCell ref="D71:J71"/>
    <mergeCell ref="B72:B74"/>
    <mergeCell ref="C72:J72"/>
    <mergeCell ref="M72:M74"/>
    <mergeCell ref="B69:B71"/>
    <mergeCell ref="C88:O88"/>
    <mergeCell ref="D89:K89"/>
    <mergeCell ref="L84:L86"/>
    <mergeCell ref="M84:M86"/>
    <mergeCell ref="M81:M83"/>
    <mergeCell ref="D91:K91"/>
    <mergeCell ref="S114:U114"/>
    <mergeCell ref="S120:U120"/>
    <mergeCell ref="B2:C2"/>
    <mergeCell ref="D12:F12"/>
    <mergeCell ref="B19:D19"/>
    <mergeCell ref="P26:Q27"/>
    <mergeCell ref="N26:N27"/>
    <mergeCell ref="O51:Q51"/>
    <mergeCell ref="P30:Q31"/>
    <mergeCell ref="B88:B89"/>
    <mergeCell ref="C87:Q87"/>
    <mergeCell ref="Q88:Q89"/>
    <mergeCell ref="Q84:Q86"/>
    <mergeCell ref="C85:I85"/>
    <mergeCell ref="D86:J86"/>
    <mergeCell ref="B81:B83"/>
    <mergeCell ref="C81:J81"/>
    <mergeCell ref="K81:K83"/>
    <mergeCell ref="L81:L83"/>
    <mergeCell ref="Q81:Q83"/>
    <mergeCell ref="C82:I82"/>
    <mergeCell ref="C84:J84"/>
    <mergeCell ref="K84:K86"/>
  </mergeCells>
  <conditionalFormatting sqref="C88">
    <cfRule type="expression" dxfId="100" priority="47">
      <formula>$K$88="P"</formula>
    </cfRule>
  </conditionalFormatting>
  <conditionalFormatting sqref="C90">
    <cfRule type="expression" dxfId="99" priority="44">
      <formula>$K$90="P"</formula>
    </cfRule>
  </conditionalFormatting>
  <conditionalFormatting sqref="C58:I58">
    <cfRule type="expression" dxfId="98" priority="76">
      <formula>$K$57="P"</formula>
    </cfRule>
  </conditionalFormatting>
  <conditionalFormatting sqref="C61:I61">
    <cfRule type="expression" dxfId="97" priority="73">
      <formula>$K$60="P"</formula>
    </cfRule>
  </conditionalFormatting>
  <conditionalFormatting sqref="C64:I64">
    <cfRule type="expression" dxfId="96" priority="70">
      <formula>$K$63="P"</formula>
    </cfRule>
  </conditionalFormatting>
  <conditionalFormatting sqref="C67:I67">
    <cfRule type="expression" dxfId="95" priority="67">
      <formula>$K$66="P"</formula>
    </cfRule>
  </conditionalFormatting>
  <conditionalFormatting sqref="C70:I70">
    <cfRule type="expression" dxfId="94" priority="64">
      <formula>$K$69="P"</formula>
    </cfRule>
  </conditionalFormatting>
  <conditionalFormatting sqref="C73:I73">
    <cfRule type="expression" dxfId="93" priority="61">
      <formula>$K$72="P"</formula>
    </cfRule>
  </conditionalFormatting>
  <conditionalFormatting sqref="C76:I76">
    <cfRule type="expression" dxfId="92" priority="58">
      <formula>$K$75="P"</formula>
    </cfRule>
  </conditionalFormatting>
  <conditionalFormatting sqref="C79:I79">
    <cfRule type="expression" dxfId="91" priority="55">
      <formula>$K$78="P"</formula>
    </cfRule>
  </conditionalFormatting>
  <conditionalFormatting sqref="C82:I82">
    <cfRule type="expression" dxfId="90" priority="52">
      <formula>$K$81="P"</formula>
    </cfRule>
  </conditionalFormatting>
  <conditionalFormatting sqref="C85:I85">
    <cfRule type="expression" dxfId="89" priority="49">
      <formula>$K$84="P"</formula>
    </cfRule>
  </conditionalFormatting>
  <conditionalFormatting sqref="C57:J57">
    <cfRule type="expression" dxfId="88" priority="77">
      <formula>$K$57="P"</formula>
    </cfRule>
  </conditionalFormatting>
  <conditionalFormatting sqref="C60:J60">
    <cfRule type="expression" dxfId="87" priority="74">
      <formula>$K$60="P"</formula>
    </cfRule>
  </conditionalFormatting>
  <conditionalFormatting sqref="C63:J63">
    <cfRule type="expression" dxfId="86" priority="71">
      <formula>$K$63="P"</formula>
    </cfRule>
  </conditionalFormatting>
  <conditionalFormatting sqref="C66:J66">
    <cfRule type="expression" dxfId="85" priority="68">
      <formula>$K$66="P"</formula>
    </cfRule>
  </conditionalFormatting>
  <conditionalFormatting sqref="C69:J69">
    <cfRule type="expression" dxfId="84" priority="65">
      <formula>$K$69="P"</formula>
    </cfRule>
  </conditionalFormatting>
  <conditionalFormatting sqref="C72:J72">
    <cfRule type="expression" dxfId="83" priority="62">
      <formula>$K$72="P"</formula>
    </cfRule>
  </conditionalFormatting>
  <conditionalFormatting sqref="C75:J75">
    <cfRule type="expression" dxfId="82" priority="59">
      <formula>$K$75="P"</formula>
    </cfRule>
  </conditionalFormatting>
  <conditionalFormatting sqref="C78:J78">
    <cfRule type="expression" dxfId="81" priority="56">
      <formula>$K$78="P"</formula>
    </cfRule>
  </conditionalFormatting>
  <conditionalFormatting sqref="C81:J81">
    <cfRule type="expression" dxfId="80" priority="53">
      <formula>$K$81="P"</formula>
    </cfRule>
  </conditionalFormatting>
  <conditionalFormatting sqref="C84:J84">
    <cfRule type="expression" dxfId="79" priority="50">
      <formula>$K$84="P"</formula>
    </cfRule>
  </conditionalFormatting>
  <conditionalFormatting sqref="D89">
    <cfRule type="expression" dxfId="78" priority="46">
      <formula>$K$88="P"</formula>
    </cfRule>
  </conditionalFormatting>
  <conditionalFormatting sqref="D91">
    <cfRule type="expression" dxfId="77" priority="43">
      <formula>$K$90="P"</formula>
    </cfRule>
  </conditionalFormatting>
  <conditionalFormatting sqref="D49:E49 G49">
    <cfRule type="expression" dxfId="76" priority="10">
      <formula>$K$49="P"</formula>
    </cfRule>
  </conditionalFormatting>
  <conditionalFormatting sqref="D59:J59">
    <cfRule type="expression" dxfId="75" priority="75">
      <formula>$K$57="P"</formula>
    </cfRule>
  </conditionalFormatting>
  <conditionalFormatting sqref="D62:J62">
    <cfRule type="expression" dxfId="74" priority="72">
      <formula>$K$60="P"</formula>
    </cfRule>
  </conditionalFormatting>
  <conditionalFormatting sqref="D65:J65">
    <cfRule type="expression" dxfId="73" priority="69">
      <formula>$K$63="P"</formula>
    </cfRule>
  </conditionalFormatting>
  <conditionalFormatting sqref="D68:J68">
    <cfRule type="expression" dxfId="72" priority="66">
      <formula>$K$66="P"</formula>
    </cfRule>
  </conditionalFormatting>
  <conditionalFormatting sqref="D71:J71">
    <cfRule type="expression" dxfId="71" priority="63">
      <formula>$K$69="P"</formula>
    </cfRule>
  </conditionalFormatting>
  <conditionalFormatting sqref="D74:J74">
    <cfRule type="expression" dxfId="70" priority="60">
      <formula>$K$72="P"</formula>
    </cfRule>
  </conditionalFormatting>
  <conditionalFormatting sqref="D77:J77">
    <cfRule type="expression" dxfId="69" priority="57">
      <formula>$K$75="P"</formula>
    </cfRule>
  </conditionalFormatting>
  <conditionalFormatting sqref="D80:J80">
    <cfRule type="expression" dxfId="68" priority="54">
      <formula>$K$78="P"</formula>
    </cfRule>
  </conditionalFormatting>
  <conditionalFormatting sqref="D83:J83">
    <cfRule type="expression" dxfId="67" priority="51">
      <formula>$K$81="P"</formula>
    </cfRule>
  </conditionalFormatting>
  <conditionalFormatting sqref="D86:J86">
    <cfRule type="expression" dxfId="66" priority="48">
      <formula>$K$84="P"</formula>
    </cfRule>
  </conditionalFormatting>
  <conditionalFormatting sqref="D89:O89">
    <cfRule type="expression" dxfId="65" priority="32">
      <formula>$Q$88="P"</formula>
    </cfRule>
  </conditionalFormatting>
  <conditionalFormatting sqref="D91:O91">
    <cfRule type="expression" dxfId="64" priority="3">
      <formula>$Q$90="P"</formula>
    </cfRule>
  </conditionalFormatting>
  <conditionalFormatting sqref="E19:L20">
    <cfRule type="expression" dxfId="63" priority="241">
      <formula>$M$19="P"</formula>
    </cfRule>
  </conditionalFormatting>
  <conditionalFormatting sqref="E21:P21">
    <cfRule type="expression" dxfId="62" priority="238">
      <formula>$Q$21="P"</formula>
    </cfRule>
  </conditionalFormatting>
  <conditionalFormatting sqref="G48:K48">
    <cfRule type="expression" dxfId="61" priority="11">
      <formula>$K$49="P"</formula>
    </cfRule>
  </conditionalFormatting>
  <conditionalFormatting sqref="G3:L3">
    <cfRule type="expression" dxfId="60" priority="262">
      <formula>$M$3="P"</formula>
    </cfRule>
  </conditionalFormatting>
  <conditionalFormatting sqref="G4:L4">
    <cfRule type="expression" dxfId="59" priority="261">
      <formula>$M$4="P"</formula>
    </cfRule>
  </conditionalFormatting>
  <conditionalFormatting sqref="G5:L5">
    <cfRule type="expression" dxfId="58" priority="260">
      <formula>$M$5="P"</formula>
    </cfRule>
  </conditionalFormatting>
  <conditionalFormatting sqref="G6:L6">
    <cfRule type="expression" dxfId="57" priority="259">
      <formula>$M$6="P"</formula>
    </cfRule>
  </conditionalFormatting>
  <conditionalFormatting sqref="G7:L7">
    <cfRule type="expression" dxfId="56" priority="258">
      <formula>$M$7="P"</formula>
    </cfRule>
  </conditionalFormatting>
  <conditionalFormatting sqref="G10:L10">
    <cfRule type="expression" dxfId="55" priority="250">
      <formula>$M$10="P"</formula>
    </cfRule>
  </conditionalFormatting>
  <conditionalFormatting sqref="G11:L11">
    <cfRule type="expression" dxfId="54" priority="249">
      <formula>$M$11="P"</formula>
    </cfRule>
  </conditionalFormatting>
  <conditionalFormatting sqref="G12:L12">
    <cfRule type="expression" dxfId="53" priority="248">
      <formula>$M$12="P"</formula>
    </cfRule>
  </conditionalFormatting>
  <conditionalFormatting sqref="I8:P8">
    <cfRule type="expression" dxfId="52" priority="252">
      <formula>$Q$8="P"</formula>
    </cfRule>
  </conditionalFormatting>
  <conditionalFormatting sqref="I9:P9">
    <cfRule type="expression" dxfId="51" priority="251">
      <formula>$Q$9="P"</formula>
    </cfRule>
  </conditionalFormatting>
  <conditionalFormatting sqref="K49">
    <cfRule type="cellIs" dxfId="50" priority="8" operator="equal">
      <formula>"P"</formula>
    </cfRule>
  </conditionalFormatting>
  <conditionalFormatting sqref="K57">
    <cfRule type="cellIs" dxfId="49" priority="266" operator="equal">
      <formula>"P"</formula>
    </cfRule>
  </conditionalFormatting>
  <conditionalFormatting sqref="K60">
    <cfRule type="cellIs" dxfId="48" priority="173" operator="equal">
      <formula>"P"</formula>
    </cfRule>
  </conditionalFormatting>
  <conditionalFormatting sqref="K63">
    <cfRule type="cellIs" dxfId="47" priority="168" operator="equal">
      <formula>"P"</formula>
    </cfRule>
  </conditionalFormatting>
  <conditionalFormatting sqref="K66">
    <cfRule type="cellIs" dxfId="46" priority="163" operator="equal">
      <formula>"P"</formula>
    </cfRule>
  </conditionalFormatting>
  <conditionalFormatting sqref="K69">
    <cfRule type="cellIs" dxfId="45" priority="158" operator="equal">
      <formula>"P"</formula>
    </cfRule>
  </conditionalFormatting>
  <conditionalFormatting sqref="K72">
    <cfRule type="cellIs" dxfId="44" priority="153" operator="equal">
      <formula>"P"</formula>
    </cfRule>
  </conditionalFormatting>
  <conditionalFormatting sqref="K75">
    <cfRule type="cellIs" dxfId="43" priority="148" operator="equal">
      <formula>"P"</formula>
    </cfRule>
  </conditionalFormatting>
  <conditionalFormatting sqref="K78">
    <cfRule type="cellIs" dxfId="42" priority="143" operator="equal">
      <formula>"P"</formula>
    </cfRule>
  </conditionalFormatting>
  <conditionalFormatting sqref="K81">
    <cfRule type="cellIs" dxfId="41" priority="138" operator="equal">
      <formula>"P"</formula>
    </cfRule>
  </conditionalFormatting>
  <conditionalFormatting sqref="K84">
    <cfRule type="cellIs" dxfId="40" priority="133" operator="equal">
      <formula>"P"</formula>
    </cfRule>
  </conditionalFormatting>
  <conditionalFormatting sqref="L49:N49">
    <cfRule type="expression" dxfId="39" priority="12">
      <formula>$P$49="P"</formula>
    </cfRule>
  </conditionalFormatting>
  <conditionalFormatting sqref="L57:O59">
    <cfRule type="expression" dxfId="38" priority="7">
      <formula>$Q$57="P"</formula>
    </cfRule>
  </conditionalFormatting>
  <conditionalFormatting sqref="L60:O62">
    <cfRule type="expression" dxfId="37" priority="41">
      <formula>$Q$60="P"</formula>
    </cfRule>
  </conditionalFormatting>
  <conditionalFormatting sqref="L63:O65">
    <cfRule type="expression" dxfId="36" priority="40">
      <formula>$Q$63="P"</formula>
    </cfRule>
  </conditionalFormatting>
  <conditionalFormatting sqref="L66:O68">
    <cfRule type="expression" dxfId="35" priority="39">
      <formula>$Q$66="P"</formula>
    </cfRule>
  </conditionalFormatting>
  <conditionalFormatting sqref="L69:O71">
    <cfRule type="expression" dxfId="34" priority="38">
      <formula>$Q$69="P"</formula>
    </cfRule>
  </conditionalFormatting>
  <conditionalFormatting sqref="L72:O74">
    <cfRule type="expression" dxfId="33" priority="37">
      <formula>$Q$72="P"</formula>
    </cfRule>
  </conditionalFormatting>
  <conditionalFormatting sqref="L75:O77">
    <cfRule type="expression" dxfId="32" priority="36">
      <formula>$Q$75="P"</formula>
    </cfRule>
  </conditionalFormatting>
  <conditionalFormatting sqref="L78:O80">
    <cfRule type="expression" dxfId="31" priority="35">
      <formula>$Q$78="P"</formula>
    </cfRule>
  </conditionalFormatting>
  <conditionalFormatting sqref="L81:O83">
    <cfRule type="expression" dxfId="30" priority="34">
      <formula>$Q$81="P"</formula>
    </cfRule>
  </conditionalFormatting>
  <conditionalFormatting sqref="L84:O86">
    <cfRule type="expression" dxfId="29" priority="33">
      <formula>$Q$84="P"</formula>
    </cfRule>
  </conditionalFormatting>
  <conditionalFormatting sqref="M3:M7 M10:M12">
    <cfRule type="cellIs" dxfId="28" priority="276" operator="equal">
      <formula>"P"</formula>
    </cfRule>
  </conditionalFormatting>
  <conditionalFormatting sqref="M19">
    <cfRule type="cellIs" dxfId="27" priority="269" operator="equal">
      <formula>"P"</formula>
    </cfRule>
  </conditionalFormatting>
  <conditionalFormatting sqref="O2:P2">
    <cfRule type="cellIs" dxfId="26" priority="192" operator="equal">
      <formula>"À ENVOYER AU RÉSEAU"</formula>
    </cfRule>
    <cfRule type="cellIs" dxfId="25" priority="193" operator="equal">
      <formula>"INCOMPLET"</formula>
    </cfRule>
  </conditionalFormatting>
  <conditionalFormatting sqref="O3:P7">
    <cfRule type="expression" dxfId="24" priority="4">
      <formula>$Q$6="P"</formula>
    </cfRule>
  </conditionalFormatting>
  <conditionalFormatting sqref="O10:P11">
    <cfRule type="expression" dxfId="23" priority="190">
      <formula>$Q$10="P"</formula>
    </cfRule>
  </conditionalFormatting>
  <conditionalFormatting sqref="O12:P12">
    <cfRule type="expression" dxfId="22" priority="245">
      <formula>$Q$12="P"</formula>
    </cfRule>
  </conditionalFormatting>
  <conditionalFormatting sqref="P15">
    <cfRule type="expression" dxfId="21" priority="244">
      <formula>$Q$15="P"</formula>
    </cfRule>
  </conditionalFormatting>
  <conditionalFormatting sqref="P16">
    <cfRule type="expression" dxfId="20" priority="243">
      <formula>$Q$16="P"</formula>
    </cfRule>
  </conditionalFormatting>
  <conditionalFormatting sqref="P19:P20">
    <cfRule type="expression" dxfId="19" priority="239">
      <formula>$Q$19="P"</formula>
    </cfRule>
  </conditionalFormatting>
  <conditionalFormatting sqref="P49">
    <cfRule type="expression" dxfId="18" priority="16">
      <formula>$P$49="P"</formula>
    </cfRule>
  </conditionalFormatting>
  <conditionalFormatting sqref="P88">
    <cfRule type="cellIs" dxfId="17" priority="2" operator="equal">
      <formula>$AC$102</formula>
    </cfRule>
  </conditionalFormatting>
  <conditionalFormatting sqref="P90">
    <cfRule type="cellIs" dxfId="16" priority="1" operator="equal">
      <formula>$AC$102</formula>
    </cfRule>
  </conditionalFormatting>
  <conditionalFormatting sqref="Q3:Q12">
    <cfRule type="cellIs" dxfId="15" priority="271" operator="equal">
      <formula>"P"</formula>
    </cfRule>
  </conditionalFormatting>
  <conditionalFormatting sqref="Q15:Q16">
    <cfRule type="cellIs" dxfId="14" priority="270" operator="equal">
      <formula>"P"</formula>
    </cfRule>
  </conditionalFormatting>
  <conditionalFormatting sqref="Q19">
    <cfRule type="cellIs" dxfId="13" priority="194" operator="equal">
      <formula>"P"</formula>
    </cfRule>
  </conditionalFormatting>
  <conditionalFormatting sqref="Q21">
    <cfRule type="cellIs" dxfId="12" priority="267" operator="equal">
      <formula>"P"</formula>
    </cfRule>
  </conditionalFormatting>
  <conditionalFormatting sqref="Q57">
    <cfRule type="cellIs" dxfId="11" priority="265" operator="equal">
      <formula>"P"</formula>
    </cfRule>
  </conditionalFormatting>
  <conditionalFormatting sqref="Q60">
    <cfRule type="cellIs" dxfId="10" priority="172" operator="equal">
      <formula>"P"</formula>
    </cfRule>
  </conditionalFormatting>
  <conditionalFormatting sqref="Q63">
    <cfRule type="cellIs" dxfId="9" priority="167" operator="equal">
      <formula>"P"</formula>
    </cfRule>
  </conditionalFormatting>
  <conditionalFormatting sqref="Q66">
    <cfRule type="cellIs" dxfId="8" priority="162" operator="equal">
      <formula>"P"</formula>
    </cfRule>
  </conditionalFormatting>
  <conditionalFormatting sqref="Q69">
    <cfRule type="cellIs" dxfId="7" priority="157" operator="equal">
      <formula>"P"</formula>
    </cfRule>
  </conditionalFormatting>
  <conditionalFormatting sqref="Q72">
    <cfRule type="cellIs" dxfId="6" priority="152" operator="equal">
      <formula>"P"</formula>
    </cfRule>
  </conditionalFormatting>
  <conditionalFormatting sqref="Q75">
    <cfRule type="cellIs" dxfId="5" priority="147" operator="equal">
      <formula>"P"</formula>
    </cfRule>
  </conditionalFormatting>
  <conditionalFormatting sqref="Q78">
    <cfRule type="cellIs" dxfId="4" priority="142" operator="equal">
      <formula>"P"</formula>
    </cfRule>
  </conditionalFormatting>
  <conditionalFormatting sqref="Q81">
    <cfRule type="cellIs" dxfId="3" priority="137" operator="equal">
      <formula>"P"</formula>
    </cfRule>
  </conditionalFormatting>
  <conditionalFormatting sqref="Q84">
    <cfRule type="cellIs" dxfId="2" priority="132" operator="equal">
      <formula>"P"</formula>
    </cfRule>
  </conditionalFormatting>
  <conditionalFormatting sqref="Q88">
    <cfRule type="cellIs" dxfId="1" priority="127" operator="equal">
      <formula>"P"</formula>
    </cfRule>
  </conditionalFormatting>
  <conditionalFormatting sqref="Q90">
    <cfRule type="cellIs" dxfId="0" priority="122" operator="equal">
      <formula>"P"</formula>
    </cfRule>
  </conditionalFormatting>
  <dataValidations xWindow="686" yWindow="820" count="18">
    <dataValidation type="list" allowBlank="1" showInputMessage="1" showErrorMessage="1" sqref="C57:J57 C60:J60 C63:J63 C66:J66 C69:J69 C72:J72 C75:J75 C78:J78 C81:J81 C84:J84" xr:uid="{0A763BA2-3CA8-4ED2-8966-F84DB55F2F29}">
      <formula1>Domaines</formula1>
    </dataValidation>
    <dataValidation type="list" allowBlank="1" showInputMessage="1" showErrorMessage="1" sqref="C58:I58 C61:I61 C64:I64 C67:I67 C70:I70 C73:I73 C76:I76 C79:I79 C82:I82 C85:I85" xr:uid="{3EF0906B-1D20-4836-8083-AB6B683F4138}">
      <formula1>INDIRECT(C57)</formula1>
    </dataValidation>
    <dataValidation type="date" allowBlank="1" showInputMessage="1" showErrorMessage="1" sqref="P19:P20" xr:uid="{53E76F44-D18B-4C93-A8A7-209E69E1BCCC}">
      <formula1>45017</formula1>
      <formula2>46843</formula2>
    </dataValidation>
    <dataValidation allowBlank="1" showInputMessage="1" showErrorMessage="1" promptTitle="Format de téléphone" prompt="(###) ###-####" sqref="O6:P6 O10:P10" xr:uid="{D60D0B3D-8773-43C9-909C-63D55196E778}"/>
    <dataValidation allowBlank="1" showInputMessage="1" showErrorMessage="1" promptTitle="Format de NIM" prompt="10# ### ###" sqref="I9:P9" xr:uid="{CFBD03EC-97C0-4665-B7CF-050595E94966}"/>
    <dataValidation allowBlank="1" showInputMessage="1" showErrorMessage="1" promptTitle="Desc. du mandat et cont. de réal" prompt="Une description détaillée du mandat réalisé en précisant la situation actuelle de l’entreprise et la situation souhaitée, le contexte de réalisation du mandat." sqref="E21:P21" xr:uid="{539528E9-2316-4536-A2A2-D4D98596C19B}"/>
    <dataValidation allowBlank="1" showInputMessage="1" showErrorMessage="1" promptTitle="Subvention PSC accordée" prompt="La subvention inscrite sur chacune des lignes est présente à titre indicatif seulement, car elle ne tient compte que de l'enveloppe maximale annuelle pour chacune des activités." sqref="P55:Q56 P97:Q97 P57:P86 P89 P91" xr:uid="{65A1CE2B-6755-4326-BC87-DFBD4D9D69AC}"/>
    <dataValidation type="decimal" operator="greaterThan" allowBlank="1" showInputMessage="1" showErrorMessage="1" errorTitle="Entrez une valeur positive" error="Assurez-vous que la valeur entrée soit supérieure à 0" sqref="N26:O45 M57:M86 M89 M91" xr:uid="{04825457-F234-4799-863E-B7190F792C87}">
      <formula1>0</formula1>
    </dataValidation>
    <dataValidation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sqref="G49:J52" xr:uid="{4A1F1390-0EE8-4303-B94F-906BBA25B501}"/>
    <dataValidation type="whole" operator="greaterThan"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sqref="D49:D52" xr:uid="{0096991A-D4BD-4D82-96A0-FE79A10476A9}">
      <formula1>0</formula1>
    </dataValidation>
    <dataValidation allowBlank="1" showInputMessage="1" showErrorMessage="1" promptTitle="Numéro de TPS" prompt="N'est pas obligatoire si le dispensateur n'en a pas." sqref="O4:P4" xr:uid="{2467690C-764A-45D4-9690-C652E92C16BB}"/>
    <dataValidation allowBlank="1" showInputMessage="1" showErrorMessage="1" promptTitle="Numéro de TVQ" prompt="N'est pas obligatoire si le dispensateur n'en a pas." sqref="O5:P5" xr:uid="{D80B04C0-552B-44FE-A12E-3DEAAD55B666}"/>
    <dataValidation type="decimal" operator="greaterThanOrEqual" allowBlank="1" showInputMessage="1" showErrorMessage="1" errorTitle="Entrez une valeur positive" error="Assurez-vous que la valeur entrée soit supérieure ou égale à 0" sqref="L57:L86" xr:uid="{10A0EE7A-8A06-4BAF-8FBB-C19FD93CE7CB}">
      <formula1>0</formula1>
    </dataValidation>
    <dataValidation type="list" allowBlank="1" showInputMessage="1" showErrorMessage="1" promptTitle="Bonification régionale" prompt="Sélectionnez « OUI » ou « NON » selon le statut attribué par le réseau." sqref="P88 P90" xr:uid="{F99E4B2A-E66B-405D-8004-B07354C4C9B2}">
      <formula1>$AC$102:$AC$103</formula1>
    </dataValidation>
    <dataValidation type="decimal" operator="greaterThanOrEqual" allowBlank="1" showInputMessage="1" showErrorMessage="1" errorTitle="Entrez une valeur positive" error="Assurez-vous que la valeur entrée soit supérieure ou égale à 0" promptTitle="Bonification régionale technique" prompt="Inscrire le nombre total des heures d'activités subventionnables identifiées plus haut et qui sont admissibles à une bonification régionale dans le domaine Technique." sqref="L89" xr:uid="{608F86C7-BE67-4C1B-AAB8-FF0D09FF46C0}">
      <formula1>0</formula1>
    </dataValidation>
    <dataValidation type="decimal" operator="greaterThanOrEqual" allowBlank="1" showInputMessage="1" showErrorMessage="1" errorTitle="Entrez une valeur positive" error="Assurez-vous que la valeur entrée soit supérieure ou égale à 0" promptTitle="Bonification régionale Gestion" prompt="Inscrire le nombre total des heures d'activités subventionnables identifiées plus haut et qui sont admissibles à une bonification régionale dans le domaine Gestion." sqref="L91" xr:uid="{F19D24DB-51E2-41BE-AB46-6B169FCAD8C8}">
      <formula1>0</formula1>
    </dataValidation>
    <dataValidation type="list" allowBlank="1" showInputMessage="1" showErrorMessage="1" promptTitle="Statut particulier du demandeur" prompt="Sélectionnez « Oui » ou « Non » selon le statut attribué par le réseau. Si le statut n'est pas connu, sélectionnez « Ne sait pas »." sqref="P15:P16" xr:uid="{28446D72-CEB7-469F-8917-3B99AFEFC1D2}">
      <formula1>$AC$102:$AC$104</formula1>
    </dataValidation>
    <dataValidation type="list" showInputMessage="1" showErrorMessage="1" sqref="T40 S41" xr:uid="{0AE2E28F-818F-490A-B3AC-08727A746261}">
      <formula1>$AC$111:$AC$111</formula1>
    </dataValidation>
  </dataValidations>
  <printOptions horizontalCentered="1"/>
  <pageMargins left="0.23622047244094491" right="0.23622047244094491" top="0.11811023622047245" bottom="0.11811023622047245" header="0" footer="7.874015748031496E-2"/>
  <pageSetup scale="64" fitToHeight="0" orientation="portrait" r:id="rId1"/>
  <headerFooter>
    <oddFooter>&amp;LVersion 2026-06&amp;CPage &amp;P</oddFooter>
  </headerFooter>
  <rowBreaks count="3" manualBreakCount="3">
    <brk id="52" max="16383" man="1"/>
    <brk id="108" max="16383" man="1"/>
    <brk id="118" max="16383" man="1"/>
  </rowBreaks>
  <ignoredErrors>
    <ignoredError sqref="S122" unlockedFormula="1"/>
  </ignoredErrors>
  <extLst>
    <ext xmlns:x14="http://schemas.microsoft.com/office/spreadsheetml/2009/9/main" uri="{CCE6A557-97BC-4b89-ADB6-D9C93CAAB3DF}">
      <x14:dataValidations xmlns:xm="http://schemas.microsoft.com/office/excel/2006/main" xWindow="686" yWindow="820" count="2">
        <x14:dataValidation type="list" allowBlank="1" showInputMessage="1" showErrorMessage="1" xr:uid="{84C69EDD-3667-4E2D-A1BA-9648719423CD}">
          <x14:formula1>
            <xm:f>'Références taux et max'!$J$3:$J$31</xm:f>
          </x14:formula1>
          <xm:sqref>E19:L19</xm:sqref>
        </x14:dataValidation>
        <x14:dataValidation type="list" allowBlank="1" showInputMessage="1" showErrorMessage="1" promptTitle="Déplacements de moins de 100 km" prompt="Cette estimation s'applique aux déplacements de moins de 100 km par visite à l'entreprise (200 km aller-retour). Pour les déplacements à partir de 200 km aller-retour, référez-vous plutôt à l'annexe 4 du Guide Administratif." xr:uid="{67E885B2-058E-4617-BB9E-4A54F76ECB17}">
          <x14:formula1>
            <xm:f>'Références taux et max'!$A$69</xm:f>
          </x14:formula1>
          <xm:sqref>G48:K48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94685-A81A-4F07-B67C-9AB79C94D430}">
  <sheetPr>
    <pageSetUpPr fitToPage="1"/>
  </sheetPr>
  <dimension ref="A1:D52"/>
  <sheetViews>
    <sheetView workbookViewId="0">
      <selection activeCell="A48" sqref="A48:D48"/>
    </sheetView>
  </sheetViews>
  <sheetFormatPr baseColWidth="10" defaultRowHeight="14.5" x14ac:dyDescent="0.35"/>
  <cols>
    <col min="1" max="1" width="22.81640625" customWidth="1"/>
    <col min="2" max="2" width="47.81640625" customWidth="1"/>
    <col min="3" max="3" width="22.81640625" customWidth="1"/>
    <col min="4" max="4" width="50.453125" customWidth="1"/>
  </cols>
  <sheetData>
    <row r="1" spans="1:4" ht="23.4" customHeight="1" x14ac:dyDescent="0.55000000000000004">
      <c r="A1" s="430" t="s">
        <v>311</v>
      </c>
      <c r="B1" s="430"/>
      <c r="C1" s="430"/>
      <c r="D1" s="430"/>
    </row>
    <row r="2" spans="1:4" ht="62.5" customHeight="1" x14ac:dyDescent="0.35">
      <c r="A2" s="431" t="s">
        <v>312</v>
      </c>
      <c r="B2" s="431"/>
      <c r="C2" s="431"/>
      <c r="D2" s="431"/>
    </row>
    <row r="3" spans="1:4" ht="212" customHeight="1" x14ac:dyDescent="0.35">
      <c r="A3" s="432" t="s">
        <v>313</v>
      </c>
      <c r="B3" s="432"/>
      <c r="C3" s="433" t="s">
        <v>314</v>
      </c>
      <c r="D3" s="434"/>
    </row>
    <row r="4" spans="1:4" ht="39.5" customHeight="1" x14ac:dyDescent="0.35">
      <c r="A4" s="435" t="s">
        <v>315</v>
      </c>
      <c r="B4" s="435"/>
      <c r="C4" s="435"/>
      <c r="D4" s="435"/>
    </row>
    <row r="5" spans="1:4" ht="38.5" customHeight="1" x14ac:dyDescent="0.35">
      <c r="A5" s="428" t="s">
        <v>316</v>
      </c>
      <c r="B5" s="429"/>
      <c r="C5" s="429"/>
      <c r="D5" s="429"/>
    </row>
    <row r="6" spans="1:4" ht="18.5" x14ac:dyDescent="0.35">
      <c r="A6" s="419" t="s">
        <v>317</v>
      </c>
      <c r="B6" s="419"/>
      <c r="C6" s="419"/>
      <c r="D6" s="419"/>
    </row>
    <row r="7" spans="1:4" ht="17.149999999999999" customHeight="1" x14ac:dyDescent="0.35">
      <c r="A7" s="406"/>
      <c r="B7" s="406"/>
      <c r="C7" s="406"/>
      <c r="D7" s="406"/>
    </row>
    <row r="8" spans="1:4" ht="23.4" customHeight="1" x14ac:dyDescent="0.35">
      <c r="A8" s="420" t="s">
        <v>319</v>
      </c>
      <c r="B8" s="421"/>
      <c r="C8" s="421"/>
      <c r="D8" s="422"/>
    </row>
    <row r="9" spans="1:4" ht="21" customHeight="1" x14ac:dyDescent="0.35">
      <c r="A9" s="423" t="s">
        <v>318</v>
      </c>
      <c r="B9" s="424"/>
      <c r="C9" s="424"/>
      <c r="D9" s="425"/>
    </row>
    <row r="10" spans="1:4" x14ac:dyDescent="0.35">
      <c r="A10" s="406"/>
      <c r="B10" s="406"/>
      <c r="C10" s="406"/>
      <c r="D10" s="406"/>
    </row>
    <row r="11" spans="1:4" ht="21" x14ac:dyDescent="0.35">
      <c r="A11" s="426" t="s">
        <v>320</v>
      </c>
      <c r="B11" s="426"/>
      <c r="C11" s="426"/>
      <c r="D11" s="426"/>
    </row>
    <row r="12" spans="1:4" ht="15.65" customHeight="1" x14ac:dyDescent="0.35">
      <c r="A12" s="138" t="s">
        <v>321</v>
      </c>
      <c r="B12" s="418">
        <f>Contrat!G3</f>
        <v>0</v>
      </c>
      <c r="C12" s="418"/>
      <c r="D12" s="418"/>
    </row>
    <row r="13" spans="1:4" ht="15.65" customHeight="1" x14ac:dyDescent="0.35">
      <c r="A13" s="138" t="s">
        <v>322</v>
      </c>
      <c r="B13" s="418">
        <f>Contrat!I8</f>
        <v>0</v>
      </c>
      <c r="C13" s="418"/>
      <c r="D13" s="418"/>
    </row>
    <row r="14" spans="1:4" ht="15.65" customHeight="1" x14ac:dyDescent="0.35">
      <c r="A14" s="138" t="s">
        <v>323</v>
      </c>
      <c r="B14" s="418">
        <f>Contrat!I9</f>
        <v>0</v>
      </c>
      <c r="C14" s="418"/>
      <c r="D14" s="418"/>
    </row>
    <row r="15" spans="1:4" ht="15.65" customHeight="1" x14ac:dyDescent="0.35">
      <c r="A15" s="138" t="s">
        <v>324</v>
      </c>
      <c r="B15" s="427">
        <f>Contrat!O3</f>
        <v>0</v>
      </c>
      <c r="C15" s="418"/>
      <c r="D15" s="418"/>
    </row>
    <row r="16" spans="1:4" ht="15.65" customHeight="1" x14ac:dyDescent="0.35">
      <c r="A16" s="138" t="s">
        <v>325</v>
      </c>
      <c r="B16" s="418">
        <f>Contrat!E19</f>
        <v>0</v>
      </c>
      <c r="C16" s="418"/>
      <c r="D16" s="418"/>
    </row>
    <row r="17" spans="1:4" ht="15.65" customHeight="1" x14ac:dyDescent="0.35">
      <c r="A17" s="139" t="s">
        <v>326</v>
      </c>
      <c r="B17" s="418">
        <f>Contrat!E20</f>
        <v>0</v>
      </c>
      <c r="C17" s="418"/>
      <c r="D17" s="418"/>
    </row>
    <row r="18" spans="1:4" x14ac:dyDescent="0.35">
      <c r="A18" s="406"/>
      <c r="B18" s="406"/>
      <c r="C18" s="406"/>
      <c r="D18" s="406"/>
    </row>
    <row r="19" spans="1:4" ht="21" x14ac:dyDescent="0.35">
      <c r="A19" s="415" t="s">
        <v>327</v>
      </c>
      <c r="B19" s="416"/>
      <c r="C19" s="416"/>
      <c r="D19" s="417"/>
    </row>
    <row r="20" spans="1:4" ht="15.5" x14ac:dyDescent="0.35">
      <c r="A20" s="140" t="s">
        <v>328</v>
      </c>
      <c r="B20" s="413">
        <f>Contrat!C57</f>
        <v>0</v>
      </c>
      <c r="C20" s="413"/>
      <c r="D20" s="413"/>
    </row>
    <row r="21" spans="1:4" ht="15.5" x14ac:dyDescent="0.35">
      <c r="A21" s="140" t="s">
        <v>329</v>
      </c>
      <c r="B21" s="413">
        <f>Contrat!C58</f>
        <v>0</v>
      </c>
      <c r="C21" s="413"/>
      <c r="D21" s="413"/>
    </row>
    <row r="22" spans="1:4" ht="15.5" x14ac:dyDescent="0.35">
      <c r="A22" s="138" t="s">
        <v>328</v>
      </c>
      <c r="B22" s="412">
        <f>Contrat!C60</f>
        <v>0</v>
      </c>
      <c r="C22" s="412"/>
      <c r="D22" s="412"/>
    </row>
    <row r="23" spans="1:4" ht="15.5" x14ac:dyDescent="0.35">
      <c r="A23" s="138" t="s">
        <v>329</v>
      </c>
      <c r="B23" s="412">
        <f>Contrat!C61</f>
        <v>0</v>
      </c>
      <c r="C23" s="412"/>
      <c r="D23" s="412"/>
    </row>
    <row r="24" spans="1:4" ht="15.5" x14ac:dyDescent="0.35">
      <c r="A24" s="140" t="s">
        <v>328</v>
      </c>
      <c r="B24" s="413">
        <f>Contrat!C63</f>
        <v>0</v>
      </c>
      <c r="C24" s="413"/>
      <c r="D24" s="413"/>
    </row>
    <row r="25" spans="1:4" ht="15.5" x14ac:dyDescent="0.35">
      <c r="A25" s="140" t="s">
        <v>329</v>
      </c>
      <c r="B25" s="413">
        <f>Contrat!C64</f>
        <v>0</v>
      </c>
      <c r="C25" s="413"/>
      <c r="D25" s="413"/>
    </row>
    <row r="26" spans="1:4" ht="15.5" x14ac:dyDescent="0.35">
      <c r="A26" s="138" t="s">
        <v>328</v>
      </c>
      <c r="B26" s="412">
        <f>Contrat!C66</f>
        <v>0</v>
      </c>
      <c r="C26" s="412"/>
      <c r="D26" s="412"/>
    </row>
    <row r="27" spans="1:4" ht="15.5" x14ac:dyDescent="0.35">
      <c r="A27" s="138" t="s">
        <v>329</v>
      </c>
      <c r="B27" s="412">
        <f>Contrat!C67</f>
        <v>0</v>
      </c>
      <c r="C27" s="412"/>
      <c r="D27" s="412"/>
    </row>
    <row r="28" spans="1:4" ht="15.5" x14ac:dyDescent="0.35">
      <c r="A28" s="140" t="s">
        <v>328</v>
      </c>
      <c r="B28" s="413">
        <f>Contrat!C69</f>
        <v>0</v>
      </c>
      <c r="C28" s="413"/>
      <c r="D28" s="413"/>
    </row>
    <row r="29" spans="1:4" ht="15.5" x14ac:dyDescent="0.35">
      <c r="A29" s="140" t="s">
        <v>329</v>
      </c>
      <c r="B29" s="413">
        <f>Contrat!C70</f>
        <v>0</v>
      </c>
      <c r="C29" s="413"/>
      <c r="D29" s="413"/>
    </row>
    <row r="30" spans="1:4" ht="15.5" x14ac:dyDescent="0.35">
      <c r="A30" s="141" t="s">
        <v>328</v>
      </c>
      <c r="B30" s="412">
        <f>Contrat!C72</f>
        <v>0</v>
      </c>
      <c r="C30" s="412"/>
      <c r="D30" s="412"/>
    </row>
    <row r="31" spans="1:4" ht="15.5" x14ac:dyDescent="0.35">
      <c r="A31" s="141" t="s">
        <v>329</v>
      </c>
      <c r="B31" s="412">
        <f>Contrat!C73</f>
        <v>0</v>
      </c>
      <c r="C31" s="412"/>
      <c r="D31" s="412"/>
    </row>
    <row r="32" spans="1:4" ht="15.5" x14ac:dyDescent="0.35">
      <c r="A32" s="142" t="s">
        <v>328</v>
      </c>
      <c r="B32" s="413">
        <f>Contrat!C75</f>
        <v>0</v>
      </c>
      <c r="C32" s="413"/>
      <c r="D32" s="413"/>
    </row>
    <row r="33" spans="1:4" ht="15.5" x14ac:dyDescent="0.35">
      <c r="A33" s="142" t="s">
        <v>329</v>
      </c>
      <c r="B33" s="413">
        <f>Contrat!C76</f>
        <v>0</v>
      </c>
      <c r="C33" s="413"/>
      <c r="D33" s="413"/>
    </row>
    <row r="34" spans="1:4" ht="15.5" x14ac:dyDescent="0.35">
      <c r="A34" s="141" t="s">
        <v>328</v>
      </c>
      <c r="B34" s="412">
        <f>Contrat!C78</f>
        <v>0</v>
      </c>
      <c r="C34" s="412"/>
      <c r="D34" s="412"/>
    </row>
    <row r="35" spans="1:4" ht="15.5" x14ac:dyDescent="0.35">
      <c r="A35" s="141" t="s">
        <v>329</v>
      </c>
      <c r="B35" s="412">
        <f>Contrat!C79</f>
        <v>0</v>
      </c>
      <c r="C35" s="412"/>
      <c r="D35" s="412"/>
    </row>
    <row r="36" spans="1:4" ht="15.5" x14ac:dyDescent="0.35">
      <c r="A36" s="142" t="s">
        <v>328</v>
      </c>
      <c r="B36" s="413">
        <f>Contrat!C81</f>
        <v>0</v>
      </c>
      <c r="C36" s="413"/>
      <c r="D36" s="413"/>
    </row>
    <row r="37" spans="1:4" ht="15.5" x14ac:dyDescent="0.35">
      <c r="A37" s="142" t="s">
        <v>329</v>
      </c>
      <c r="B37" s="413">
        <f>Contrat!C82</f>
        <v>0</v>
      </c>
      <c r="C37" s="413"/>
      <c r="D37" s="413"/>
    </row>
    <row r="38" spans="1:4" ht="15.5" x14ac:dyDescent="0.35">
      <c r="A38" s="141" t="s">
        <v>328</v>
      </c>
      <c r="B38" s="412">
        <f>Contrat!C84</f>
        <v>0</v>
      </c>
      <c r="C38" s="412"/>
      <c r="D38" s="412"/>
    </row>
    <row r="39" spans="1:4" ht="15.5" x14ac:dyDescent="0.35">
      <c r="A39" s="141" t="s">
        <v>329</v>
      </c>
      <c r="B39" s="412">
        <f>Contrat!C85</f>
        <v>0</v>
      </c>
      <c r="C39" s="412"/>
      <c r="D39" s="412"/>
    </row>
    <row r="40" spans="1:4" ht="15.5" x14ac:dyDescent="0.35">
      <c r="A40" s="414" t="s">
        <v>330</v>
      </c>
      <c r="B40" s="414"/>
      <c r="C40" s="414"/>
      <c r="D40" s="414"/>
    </row>
    <row r="41" spans="1:4" ht="15.5" x14ac:dyDescent="0.35">
      <c r="A41" s="138" t="s">
        <v>331</v>
      </c>
      <c r="B41" s="412">
        <f>Contrat!D89</f>
        <v>0</v>
      </c>
      <c r="C41" s="412"/>
      <c r="D41" s="412"/>
    </row>
    <row r="42" spans="1:4" ht="15.5" x14ac:dyDescent="0.35">
      <c r="A42" s="138" t="s">
        <v>332</v>
      </c>
      <c r="B42" s="412">
        <f>Contrat!D91</f>
        <v>0</v>
      </c>
      <c r="C42" s="412"/>
      <c r="D42" s="412"/>
    </row>
    <row r="43" spans="1:4" ht="20.5" customHeight="1" x14ac:dyDescent="0.35">
      <c r="A43" s="406"/>
      <c r="B43" s="406"/>
      <c r="C43" s="406"/>
      <c r="D43" s="406"/>
    </row>
    <row r="44" spans="1:4" ht="21" customHeight="1" x14ac:dyDescent="0.35">
      <c r="A44" s="405" t="s">
        <v>333</v>
      </c>
      <c r="B44" s="405"/>
      <c r="C44" s="405"/>
      <c r="D44" s="405"/>
    </row>
    <row r="45" spans="1:4" ht="156" customHeight="1" x14ac:dyDescent="0.35">
      <c r="A45" s="407">
        <f>Contrat!E21</f>
        <v>0</v>
      </c>
      <c r="B45" s="407"/>
      <c r="C45" s="407"/>
      <c r="D45" s="407"/>
    </row>
    <row r="46" spans="1:4" ht="20.5" customHeight="1" x14ac:dyDescent="0.35">
      <c r="A46" s="406"/>
      <c r="B46" s="406"/>
      <c r="C46" s="406"/>
      <c r="D46" s="406"/>
    </row>
    <row r="47" spans="1:4" ht="73.25" customHeight="1" x14ac:dyDescent="0.35">
      <c r="A47" s="408" t="s">
        <v>334</v>
      </c>
      <c r="B47" s="409"/>
      <c r="C47" s="409"/>
      <c r="D47" s="410"/>
    </row>
    <row r="48" spans="1:4" ht="127.5" customHeight="1" x14ac:dyDescent="0.35">
      <c r="A48" s="411"/>
      <c r="B48" s="411"/>
      <c r="C48" s="411"/>
      <c r="D48" s="411"/>
    </row>
    <row r="50" spans="1:4" ht="22" customHeight="1" x14ac:dyDescent="0.35">
      <c r="A50" s="143" t="b">
        <v>0</v>
      </c>
      <c r="B50" s="403" t="s">
        <v>335</v>
      </c>
      <c r="C50" s="403"/>
      <c r="D50" s="403"/>
    </row>
    <row r="51" spans="1:4" ht="22" customHeight="1" x14ac:dyDescent="0.35">
      <c r="A51" s="143" t="b">
        <v>0</v>
      </c>
      <c r="B51" s="404" t="s">
        <v>336</v>
      </c>
      <c r="C51" s="404"/>
      <c r="D51" s="404"/>
    </row>
    <row r="52" spans="1:4" s="66" customFormat="1" ht="42" customHeight="1" x14ac:dyDescent="0.35">
      <c r="A52" s="144" t="s">
        <v>337</v>
      </c>
      <c r="B52" s="145"/>
      <c r="C52" s="144" t="s">
        <v>338</v>
      </c>
      <c r="D52" s="145"/>
    </row>
  </sheetData>
  <mergeCells count="51">
    <mergeCell ref="A5:D5"/>
    <mergeCell ref="A1:D1"/>
    <mergeCell ref="A2:D2"/>
    <mergeCell ref="A3:B3"/>
    <mergeCell ref="C3:D3"/>
    <mergeCell ref="A4:D4"/>
    <mergeCell ref="B17:D17"/>
    <mergeCell ref="A6:D6"/>
    <mergeCell ref="A7:D7"/>
    <mergeCell ref="A8:D8"/>
    <mergeCell ref="A9:D9"/>
    <mergeCell ref="A10:D10"/>
    <mergeCell ref="A11:D11"/>
    <mergeCell ref="B12:D12"/>
    <mergeCell ref="B13:D13"/>
    <mergeCell ref="B14:D14"/>
    <mergeCell ref="B15:D15"/>
    <mergeCell ref="B16:D16"/>
    <mergeCell ref="B29:D29"/>
    <mergeCell ref="A18:D18"/>
    <mergeCell ref="A19:D19"/>
    <mergeCell ref="B20:D20"/>
    <mergeCell ref="B21:D21"/>
    <mergeCell ref="B22:D22"/>
    <mergeCell ref="B23:D23"/>
    <mergeCell ref="B24:D24"/>
    <mergeCell ref="B25:D25"/>
    <mergeCell ref="B26:D26"/>
    <mergeCell ref="B27:D27"/>
    <mergeCell ref="B28:D28"/>
    <mergeCell ref="B42:D42"/>
    <mergeCell ref="B41:D41"/>
    <mergeCell ref="B30:D30"/>
    <mergeCell ref="B31:D31"/>
    <mergeCell ref="B32:D32"/>
    <mergeCell ref="B33:D33"/>
    <mergeCell ref="B34:D34"/>
    <mergeCell ref="B35:D35"/>
    <mergeCell ref="B36:D36"/>
    <mergeCell ref="B37:D37"/>
    <mergeCell ref="B38:D38"/>
    <mergeCell ref="B39:D39"/>
    <mergeCell ref="A40:D40"/>
    <mergeCell ref="B50:D50"/>
    <mergeCell ref="B51:D51"/>
    <mergeCell ref="A44:D44"/>
    <mergeCell ref="A43:D43"/>
    <mergeCell ref="A45:D45"/>
    <mergeCell ref="A46:D46"/>
    <mergeCell ref="A47:D47"/>
    <mergeCell ref="A48:D48"/>
  </mergeCells>
  <hyperlinks>
    <hyperlink ref="A6" r:id="rId1" xr:uid="{71BEC460-D464-4AF9-A402-D1D8DF1EA04F}"/>
  </hyperlinks>
  <printOptions horizontalCentered="1" verticalCentered="1"/>
  <pageMargins left="0.19685039370078741" right="0.19685039370078741" top="0.35433070866141736" bottom="0.39370078740157483" header="0.31496062992125984" footer="0.31496062992125984"/>
  <pageSetup scale="67" orientation="portrait" horizontalDpi="4294967293" verticalDpi="4294967293"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C606D-891F-473E-BA29-3693CACA5743}">
  <sheetPr codeName="Feuil2"/>
  <dimension ref="A1:J71"/>
  <sheetViews>
    <sheetView topLeftCell="B1" zoomScale="90" zoomScaleNormal="90" workbookViewId="0">
      <pane ySplit="2" topLeftCell="A3" activePane="bottomLeft" state="frozen"/>
      <selection pane="bottomLeft" activeCell="E61" sqref="E61"/>
    </sheetView>
  </sheetViews>
  <sheetFormatPr baseColWidth="10" defaultColWidth="11.453125" defaultRowHeight="14.5" x14ac:dyDescent="0.35"/>
  <cols>
    <col min="1" max="1" width="31" style="4" customWidth="1"/>
    <col min="2" max="2" width="121.453125" style="4" customWidth="1"/>
    <col min="3" max="3" width="107.54296875" style="4" customWidth="1"/>
    <col min="4" max="4" width="11.453125" style="2" customWidth="1"/>
    <col min="5" max="5" width="11.54296875" style="1" customWidth="1"/>
    <col min="6" max="6" width="11.453125" customWidth="1"/>
    <col min="7" max="7" width="11.54296875" customWidth="1"/>
    <col min="8" max="10" width="11.453125" customWidth="1"/>
  </cols>
  <sheetData>
    <row r="1" spans="1:10" x14ac:dyDescent="0.35">
      <c r="A1" s="437" t="s">
        <v>52</v>
      </c>
      <c r="B1" s="13"/>
      <c r="C1" s="13"/>
      <c r="D1" s="436" t="s">
        <v>64</v>
      </c>
      <c r="E1" s="436"/>
      <c r="F1" s="438" t="s">
        <v>65</v>
      </c>
      <c r="G1" s="439" t="s">
        <v>51</v>
      </c>
      <c r="H1" s="11"/>
    </row>
    <row r="2" spans="1:10" ht="30" customHeight="1" x14ac:dyDescent="0.35">
      <c r="A2" s="437"/>
      <c r="B2" s="13"/>
      <c r="C2" s="13"/>
      <c r="D2" s="9" t="s">
        <v>53</v>
      </c>
      <c r="E2" s="10" t="s">
        <v>54</v>
      </c>
      <c r="F2" s="438"/>
      <c r="G2" s="439"/>
      <c r="H2" s="12" t="s">
        <v>98</v>
      </c>
      <c r="I2" s="10" t="s">
        <v>54</v>
      </c>
      <c r="J2" s="8" t="s">
        <v>149</v>
      </c>
    </row>
    <row r="3" spans="1:10" x14ac:dyDescent="0.35">
      <c r="D3" s="2">
        <v>0</v>
      </c>
      <c r="E3" s="1">
        <v>0</v>
      </c>
      <c r="I3" s="1">
        <v>0</v>
      </c>
      <c r="J3" t="s">
        <v>184</v>
      </c>
    </row>
    <row r="4" spans="1:10" x14ac:dyDescent="0.35">
      <c r="A4" s="4" t="s">
        <v>5</v>
      </c>
      <c r="D4" s="2" t="s">
        <v>16</v>
      </c>
      <c r="E4" s="1">
        <v>0</v>
      </c>
      <c r="I4" s="1">
        <v>0</v>
      </c>
      <c r="J4" t="s">
        <v>185</v>
      </c>
    </row>
    <row r="5" spans="1:10" x14ac:dyDescent="0.35">
      <c r="A5" s="4" t="s">
        <v>17</v>
      </c>
      <c r="D5" s="2" t="s">
        <v>16</v>
      </c>
      <c r="E5" s="1">
        <v>0</v>
      </c>
      <c r="I5" s="1">
        <v>0</v>
      </c>
      <c r="J5" t="s">
        <v>186</v>
      </c>
    </row>
    <row r="6" spans="1:10" x14ac:dyDescent="0.35">
      <c r="A6" s="5" t="s">
        <v>101</v>
      </c>
      <c r="B6" s="16" t="s">
        <v>104</v>
      </c>
      <c r="C6" s="17" t="s">
        <v>245</v>
      </c>
      <c r="D6" s="3">
        <v>0.75</v>
      </c>
      <c r="E6" s="1">
        <v>800</v>
      </c>
      <c r="F6" s="1">
        <f t="shared" ref="F6:F46" si="0">+E6/D6</f>
        <v>1066.6666666666667</v>
      </c>
      <c r="G6" s="8" t="s">
        <v>77</v>
      </c>
      <c r="H6" s="3">
        <v>0.75</v>
      </c>
      <c r="I6" s="1">
        <f>F6*H6</f>
        <v>800</v>
      </c>
      <c r="J6" t="s">
        <v>187</v>
      </c>
    </row>
    <row r="7" spans="1:10" ht="14.25" customHeight="1" x14ac:dyDescent="0.35">
      <c r="A7" s="5" t="s">
        <v>101</v>
      </c>
      <c r="B7" s="16" t="s">
        <v>105</v>
      </c>
      <c r="C7" s="15" t="s">
        <v>246</v>
      </c>
      <c r="D7" s="3">
        <v>0.75</v>
      </c>
      <c r="E7" s="1">
        <v>4000</v>
      </c>
      <c r="F7" s="1">
        <f t="shared" ref="F7:F18" si="1">+E7/D7</f>
        <v>5333.333333333333</v>
      </c>
      <c r="G7" s="8" t="s">
        <v>80</v>
      </c>
      <c r="H7" s="3">
        <v>0.75</v>
      </c>
      <c r="I7" s="1">
        <f t="shared" ref="I7:I68" si="2">F7*H7</f>
        <v>4000</v>
      </c>
      <c r="J7" t="s">
        <v>188</v>
      </c>
    </row>
    <row r="8" spans="1:10" x14ac:dyDescent="0.35">
      <c r="A8" s="5" t="s">
        <v>101</v>
      </c>
      <c r="B8" s="5" t="s">
        <v>106</v>
      </c>
      <c r="C8" s="15" t="s">
        <v>247</v>
      </c>
      <c r="D8" s="3">
        <v>0.75</v>
      </c>
      <c r="E8" s="1">
        <v>4000</v>
      </c>
      <c r="F8" s="1">
        <f t="shared" si="1"/>
        <v>5333.333333333333</v>
      </c>
      <c r="G8" s="8" t="s">
        <v>81</v>
      </c>
      <c r="H8" s="3">
        <v>0.75</v>
      </c>
      <c r="I8" s="1">
        <f t="shared" si="2"/>
        <v>4000</v>
      </c>
      <c r="J8" t="s">
        <v>189</v>
      </c>
    </row>
    <row r="9" spans="1:10" x14ac:dyDescent="0.35">
      <c r="A9" s="5" t="s">
        <v>101</v>
      </c>
      <c r="B9" s="5" t="s">
        <v>172</v>
      </c>
      <c r="C9" s="15" t="s">
        <v>247</v>
      </c>
      <c r="D9" s="3">
        <v>0.75</v>
      </c>
      <c r="E9" s="1">
        <v>4000</v>
      </c>
      <c r="F9" s="1">
        <f t="shared" si="1"/>
        <v>5333.333333333333</v>
      </c>
      <c r="G9" s="8" t="s">
        <v>72</v>
      </c>
      <c r="H9" s="3">
        <v>0.75</v>
      </c>
      <c r="I9" s="1">
        <f t="shared" si="2"/>
        <v>4000</v>
      </c>
      <c r="J9" t="s">
        <v>190</v>
      </c>
    </row>
    <row r="10" spans="1:10" x14ac:dyDescent="0.35">
      <c r="A10" s="5" t="s">
        <v>101</v>
      </c>
      <c r="B10" s="5" t="s">
        <v>107</v>
      </c>
      <c r="C10" s="15" t="s">
        <v>248</v>
      </c>
      <c r="D10" s="3">
        <v>0.75</v>
      </c>
      <c r="E10" s="1">
        <v>4000</v>
      </c>
      <c r="F10" s="1">
        <f t="shared" si="1"/>
        <v>5333.333333333333</v>
      </c>
      <c r="G10" s="8" t="s">
        <v>97</v>
      </c>
      <c r="H10" s="3">
        <v>0.75</v>
      </c>
      <c r="I10" s="1">
        <f t="shared" si="2"/>
        <v>4000</v>
      </c>
      <c r="J10" t="s">
        <v>191</v>
      </c>
    </row>
    <row r="11" spans="1:10" x14ac:dyDescent="0.35">
      <c r="A11" s="5" t="s">
        <v>101</v>
      </c>
      <c r="B11" s="5" t="s">
        <v>108</v>
      </c>
      <c r="C11" s="15" t="s">
        <v>249</v>
      </c>
      <c r="D11" s="3">
        <v>0.75</v>
      </c>
      <c r="E11" s="1">
        <v>4000</v>
      </c>
      <c r="F11" s="1">
        <f t="shared" si="1"/>
        <v>5333.333333333333</v>
      </c>
      <c r="G11" s="8" t="s">
        <v>79</v>
      </c>
      <c r="H11" s="3">
        <v>0.75</v>
      </c>
      <c r="I11" s="1">
        <f t="shared" si="2"/>
        <v>4000</v>
      </c>
      <c r="J11" t="s">
        <v>196</v>
      </c>
    </row>
    <row r="12" spans="1:10" ht="15" customHeight="1" x14ac:dyDescent="0.35">
      <c r="A12" s="5" t="s">
        <v>101</v>
      </c>
      <c r="B12" s="5" t="s">
        <v>175</v>
      </c>
      <c r="C12" s="15" t="s">
        <v>250</v>
      </c>
      <c r="D12" s="3">
        <v>0.75</v>
      </c>
      <c r="E12" s="1">
        <v>4000</v>
      </c>
      <c r="F12" s="1">
        <f t="shared" si="1"/>
        <v>5333.333333333333</v>
      </c>
      <c r="G12" s="8" t="s">
        <v>176</v>
      </c>
      <c r="H12" s="3">
        <v>0.75</v>
      </c>
      <c r="I12" s="1">
        <f t="shared" si="2"/>
        <v>4000</v>
      </c>
      <c r="J12" t="s">
        <v>192</v>
      </c>
    </row>
    <row r="13" spans="1:10" x14ac:dyDescent="0.35">
      <c r="A13" s="5" t="s">
        <v>101</v>
      </c>
      <c r="B13" s="5" t="s">
        <v>109</v>
      </c>
      <c r="C13" s="15" t="s">
        <v>250</v>
      </c>
      <c r="D13" s="3">
        <v>0.75</v>
      </c>
      <c r="E13" s="1">
        <v>4000</v>
      </c>
      <c r="F13" s="1">
        <f>+E13/D13</f>
        <v>5333.333333333333</v>
      </c>
      <c r="G13" s="8" t="s">
        <v>96</v>
      </c>
      <c r="H13" s="3">
        <v>0.75</v>
      </c>
      <c r="I13" s="1">
        <f t="shared" si="2"/>
        <v>4000</v>
      </c>
      <c r="J13" t="s">
        <v>193</v>
      </c>
    </row>
    <row r="14" spans="1:10" x14ac:dyDescent="0.35">
      <c r="A14" s="5" t="s">
        <v>101</v>
      </c>
      <c r="B14" s="5" t="s">
        <v>110</v>
      </c>
      <c r="C14" s="15" t="s">
        <v>251</v>
      </c>
      <c r="D14" s="3">
        <v>0.75</v>
      </c>
      <c r="E14" s="1">
        <v>4000</v>
      </c>
      <c r="F14" s="1">
        <f t="shared" si="1"/>
        <v>5333.333333333333</v>
      </c>
      <c r="G14" s="8" t="s">
        <v>73</v>
      </c>
      <c r="H14" s="3">
        <v>0.75</v>
      </c>
      <c r="I14" s="1">
        <f t="shared" si="2"/>
        <v>4000</v>
      </c>
      <c r="J14" t="s">
        <v>194</v>
      </c>
    </row>
    <row r="15" spans="1:10" x14ac:dyDescent="0.35">
      <c r="A15" s="5" t="s">
        <v>101</v>
      </c>
      <c r="B15" s="5" t="s">
        <v>111</v>
      </c>
      <c r="C15" s="15" t="s">
        <v>252</v>
      </c>
      <c r="D15" s="3">
        <v>0.75</v>
      </c>
      <c r="E15" s="1">
        <v>4000</v>
      </c>
      <c r="F15" s="1">
        <f t="shared" si="1"/>
        <v>5333.333333333333</v>
      </c>
      <c r="G15" s="8" t="s">
        <v>74</v>
      </c>
      <c r="H15" s="3">
        <v>0.75</v>
      </c>
      <c r="I15" s="1">
        <f t="shared" si="2"/>
        <v>4000</v>
      </c>
      <c r="J15" t="s">
        <v>195</v>
      </c>
    </row>
    <row r="16" spans="1:10" x14ac:dyDescent="0.35">
      <c r="A16" s="5" t="s">
        <v>101</v>
      </c>
      <c r="B16" s="5" t="s">
        <v>173</v>
      </c>
      <c r="C16" s="15" t="s">
        <v>252</v>
      </c>
      <c r="D16" s="3">
        <v>0.75</v>
      </c>
      <c r="E16" s="1">
        <v>4000</v>
      </c>
      <c r="F16" s="1">
        <f t="shared" si="1"/>
        <v>5333.333333333333</v>
      </c>
      <c r="G16" s="8" t="s">
        <v>76</v>
      </c>
      <c r="H16" s="3">
        <v>0.75</v>
      </c>
      <c r="I16" s="1">
        <f t="shared" si="2"/>
        <v>4000</v>
      </c>
      <c r="J16" t="s">
        <v>152</v>
      </c>
    </row>
    <row r="17" spans="1:10" x14ac:dyDescent="0.35">
      <c r="A17" s="5" t="s">
        <v>101</v>
      </c>
      <c r="B17" s="5" t="s">
        <v>112</v>
      </c>
      <c r="C17" s="15" t="s">
        <v>253</v>
      </c>
      <c r="D17" s="3">
        <v>0.75</v>
      </c>
      <c r="E17" s="1">
        <v>4000</v>
      </c>
      <c r="F17" s="1">
        <f t="shared" si="1"/>
        <v>5333.333333333333</v>
      </c>
      <c r="G17" s="8" t="s">
        <v>78</v>
      </c>
      <c r="H17" s="3">
        <v>0.75</v>
      </c>
      <c r="I17" s="1">
        <f t="shared" si="2"/>
        <v>4000</v>
      </c>
      <c r="J17" t="s">
        <v>153</v>
      </c>
    </row>
    <row r="18" spans="1:10" x14ac:dyDescent="0.35">
      <c r="A18" s="5" t="s">
        <v>101</v>
      </c>
      <c r="B18" s="5" t="s">
        <v>113</v>
      </c>
      <c r="C18" s="15" t="s">
        <v>254</v>
      </c>
      <c r="D18" s="3">
        <v>0.75</v>
      </c>
      <c r="E18" s="1">
        <v>4000</v>
      </c>
      <c r="F18" s="1">
        <f t="shared" si="1"/>
        <v>5333.333333333333</v>
      </c>
      <c r="G18" s="8" t="s">
        <v>75</v>
      </c>
      <c r="H18" s="3">
        <v>0.75</v>
      </c>
      <c r="I18" s="1">
        <f t="shared" si="2"/>
        <v>4000</v>
      </c>
      <c r="J18" t="s">
        <v>154</v>
      </c>
    </row>
    <row r="19" spans="1:10" x14ac:dyDescent="0.35">
      <c r="A19" s="5" t="s">
        <v>101</v>
      </c>
      <c r="B19" s="5" t="s">
        <v>271</v>
      </c>
      <c r="C19" s="15" t="s">
        <v>255</v>
      </c>
      <c r="D19" s="3">
        <v>0.75</v>
      </c>
      <c r="E19" s="1">
        <v>4000</v>
      </c>
      <c r="F19" s="1">
        <f t="shared" si="0"/>
        <v>5333.333333333333</v>
      </c>
      <c r="G19" s="8" t="s">
        <v>18</v>
      </c>
      <c r="H19" s="3">
        <v>0.75</v>
      </c>
      <c r="I19" s="1">
        <f t="shared" si="2"/>
        <v>4000</v>
      </c>
      <c r="J19" t="s">
        <v>155</v>
      </c>
    </row>
    <row r="20" spans="1:10" x14ac:dyDescent="0.35">
      <c r="A20" s="5" t="s">
        <v>101</v>
      </c>
      <c r="B20" s="5" t="s">
        <v>272</v>
      </c>
      <c r="C20" s="15" t="s">
        <v>255</v>
      </c>
      <c r="D20" s="3">
        <v>0.75</v>
      </c>
      <c r="E20" s="1">
        <v>4000</v>
      </c>
      <c r="F20" s="1">
        <f t="shared" si="0"/>
        <v>5333.333333333333</v>
      </c>
      <c r="G20" s="8" t="s">
        <v>82</v>
      </c>
      <c r="H20" s="3">
        <v>0.75</v>
      </c>
      <c r="I20" s="1">
        <f t="shared" si="2"/>
        <v>4000</v>
      </c>
      <c r="J20" t="s">
        <v>156</v>
      </c>
    </row>
    <row r="21" spans="1:10" x14ac:dyDescent="0.35">
      <c r="A21" s="5" t="s">
        <v>101</v>
      </c>
      <c r="B21" s="5" t="s">
        <v>273</v>
      </c>
      <c r="C21" s="15" t="s">
        <v>256</v>
      </c>
      <c r="D21" s="3">
        <v>0.75</v>
      </c>
      <c r="E21" s="1">
        <v>4000</v>
      </c>
      <c r="F21" s="1">
        <f t="shared" si="0"/>
        <v>5333.333333333333</v>
      </c>
      <c r="G21" s="8" t="s">
        <v>19</v>
      </c>
      <c r="H21" s="3">
        <v>0.75</v>
      </c>
      <c r="I21" s="1">
        <f t="shared" si="2"/>
        <v>4000</v>
      </c>
      <c r="J21" t="s">
        <v>157</v>
      </c>
    </row>
    <row r="22" spans="1:10" x14ac:dyDescent="0.35">
      <c r="A22" s="5" t="s">
        <v>101</v>
      </c>
      <c r="B22" s="5" t="s">
        <v>274</v>
      </c>
      <c r="C22" s="15" t="s">
        <v>257</v>
      </c>
      <c r="D22" s="3">
        <v>0.75</v>
      </c>
      <c r="E22" s="1">
        <v>4000</v>
      </c>
      <c r="F22" s="1">
        <f t="shared" si="0"/>
        <v>5333.333333333333</v>
      </c>
      <c r="G22" s="8" t="s">
        <v>20</v>
      </c>
      <c r="H22" s="3">
        <v>0.75</v>
      </c>
      <c r="I22" s="1">
        <f t="shared" si="2"/>
        <v>4000</v>
      </c>
      <c r="J22" t="s">
        <v>158</v>
      </c>
    </row>
    <row r="23" spans="1:10" x14ac:dyDescent="0.35">
      <c r="A23" s="5" t="s">
        <v>101</v>
      </c>
      <c r="B23" s="5" t="s">
        <v>275</v>
      </c>
      <c r="C23" s="15" t="s">
        <v>258</v>
      </c>
      <c r="D23" s="3">
        <v>0.75</v>
      </c>
      <c r="E23" s="1">
        <v>4000</v>
      </c>
      <c r="F23" s="1">
        <f t="shared" si="0"/>
        <v>5333.333333333333</v>
      </c>
      <c r="G23" s="8" t="s">
        <v>21</v>
      </c>
      <c r="H23" s="3">
        <v>0.75</v>
      </c>
      <c r="I23" s="1">
        <f t="shared" si="2"/>
        <v>4000</v>
      </c>
      <c r="J23" t="s">
        <v>159</v>
      </c>
    </row>
    <row r="24" spans="1:10" x14ac:dyDescent="0.35">
      <c r="A24" s="5" t="s">
        <v>101</v>
      </c>
      <c r="B24" s="5" t="s">
        <v>276</v>
      </c>
      <c r="C24" s="15" t="s">
        <v>259</v>
      </c>
      <c r="D24" s="3">
        <v>0.75</v>
      </c>
      <c r="E24" s="1">
        <v>4000</v>
      </c>
      <c r="F24" s="1">
        <f>+E24/D24</f>
        <v>5333.333333333333</v>
      </c>
      <c r="G24" s="8" t="s">
        <v>22</v>
      </c>
      <c r="H24" s="3">
        <v>0.75</v>
      </c>
      <c r="I24" s="1">
        <f t="shared" si="2"/>
        <v>4000</v>
      </c>
      <c r="J24" t="s">
        <v>160</v>
      </c>
    </row>
    <row r="25" spans="1:10" x14ac:dyDescent="0.35">
      <c r="A25" s="5" t="s">
        <v>101</v>
      </c>
      <c r="B25" s="5" t="s">
        <v>277</v>
      </c>
      <c r="C25" s="15" t="s">
        <v>260</v>
      </c>
      <c r="D25" s="3">
        <v>0.75</v>
      </c>
      <c r="E25" s="1">
        <v>4000</v>
      </c>
      <c r="F25" s="1">
        <f t="shared" ref="F25:F26" si="3">+E25/D25</f>
        <v>5333.333333333333</v>
      </c>
      <c r="G25" s="8" t="s">
        <v>83</v>
      </c>
      <c r="H25" s="3">
        <v>0.75</v>
      </c>
      <c r="I25" s="1">
        <f t="shared" si="2"/>
        <v>4000</v>
      </c>
      <c r="J25" t="s">
        <v>161</v>
      </c>
    </row>
    <row r="26" spans="1:10" x14ac:dyDescent="0.35">
      <c r="A26" s="5" t="s">
        <v>101</v>
      </c>
      <c r="B26" s="5" t="s">
        <v>278</v>
      </c>
      <c r="C26" s="15" t="s">
        <v>261</v>
      </c>
      <c r="D26" s="3">
        <v>0.75</v>
      </c>
      <c r="E26" s="1">
        <v>4000</v>
      </c>
      <c r="F26" s="1">
        <f t="shared" si="3"/>
        <v>5333.333333333333</v>
      </c>
      <c r="G26" s="8" t="s">
        <v>84</v>
      </c>
      <c r="H26" s="3">
        <v>0.75</v>
      </c>
      <c r="I26" s="1">
        <f t="shared" si="2"/>
        <v>4000</v>
      </c>
      <c r="J26" t="s">
        <v>162</v>
      </c>
    </row>
    <row r="27" spans="1:10" x14ac:dyDescent="0.35">
      <c r="A27" s="6" t="s">
        <v>103</v>
      </c>
      <c r="B27" s="6" t="s">
        <v>114</v>
      </c>
      <c r="C27" s="19" t="s">
        <v>235</v>
      </c>
      <c r="D27" s="3">
        <v>0.5</v>
      </c>
      <c r="E27" s="1">
        <v>5000</v>
      </c>
      <c r="F27" s="1">
        <f t="shared" si="0"/>
        <v>10000</v>
      </c>
      <c r="G27" s="8" t="s">
        <v>46</v>
      </c>
      <c r="H27" s="3">
        <v>0.65</v>
      </c>
      <c r="I27" s="1">
        <f t="shared" si="2"/>
        <v>6500</v>
      </c>
      <c r="J27" t="s">
        <v>163</v>
      </c>
    </row>
    <row r="28" spans="1:10" x14ac:dyDescent="0.35">
      <c r="A28" s="6" t="s">
        <v>103</v>
      </c>
      <c r="B28" s="6" t="s">
        <v>115</v>
      </c>
      <c r="C28" s="19" t="s">
        <v>235</v>
      </c>
      <c r="D28" s="3">
        <v>0.5</v>
      </c>
      <c r="E28" s="1">
        <v>5000</v>
      </c>
      <c r="F28" s="1">
        <f t="shared" si="0"/>
        <v>10000</v>
      </c>
      <c r="G28" s="8">
        <v>1004</v>
      </c>
      <c r="H28" s="3">
        <v>0.65</v>
      </c>
      <c r="I28" s="1">
        <f t="shared" si="2"/>
        <v>6500</v>
      </c>
      <c r="J28" t="s">
        <v>164</v>
      </c>
    </row>
    <row r="29" spans="1:10" x14ac:dyDescent="0.35">
      <c r="A29" s="6" t="s">
        <v>103</v>
      </c>
      <c r="B29" s="6" t="s">
        <v>116</v>
      </c>
      <c r="C29" s="19" t="s">
        <v>236</v>
      </c>
      <c r="D29" s="3">
        <v>0.5</v>
      </c>
      <c r="E29" s="1">
        <v>5000</v>
      </c>
      <c r="F29" s="1">
        <f t="shared" si="0"/>
        <v>10000</v>
      </c>
      <c r="G29" s="8">
        <v>1003</v>
      </c>
      <c r="H29" s="3">
        <v>0.65</v>
      </c>
      <c r="I29" s="1">
        <f t="shared" si="2"/>
        <v>6500</v>
      </c>
      <c r="J29" t="s">
        <v>165</v>
      </c>
    </row>
    <row r="30" spans="1:10" x14ac:dyDescent="0.35">
      <c r="A30" s="6" t="s">
        <v>103</v>
      </c>
      <c r="B30" s="6" t="s">
        <v>117</v>
      </c>
      <c r="C30" s="19" t="s">
        <v>236</v>
      </c>
      <c r="D30" s="3">
        <v>0.5</v>
      </c>
      <c r="E30" s="1">
        <v>5000</v>
      </c>
      <c r="F30" s="1">
        <f t="shared" si="0"/>
        <v>10000</v>
      </c>
      <c r="G30" s="8">
        <v>1014</v>
      </c>
      <c r="H30" s="3">
        <v>0.65</v>
      </c>
      <c r="I30" s="1">
        <f t="shared" si="2"/>
        <v>6500</v>
      </c>
      <c r="J30" t="s">
        <v>166</v>
      </c>
    </row>
    <row r="31" spans="1:10" x14ac:dyDescent="0.35">
      <c r="A31" s="6" t="s">
        <v>103</v>
      </c>
      <c r="B31" s="6" t="s">
        <v>118</v>
      </c>
      <c r="C31" s="19" t="s">
        <v>237</v>
      </c>
      <c r="D31" s="3">
        <v>0.5</v>
      </c>
      <c r="E31" s="1">
        <v>5000</v>
      </c>
      <c r="F31" s="1">
        <f t="shared" si="0"/>
        <v>10000</v>
      </c>
      <c r="G31" s="8">
        <v>1013</v>
      </c>
      <c r="H31" s="3">
        <v>0.65</v>
      </c>
      <c r="I31" s="1">
        <f t="shared" si="2"/>
        <v>6500</v>
      </c>
      <c r="J31" t="s">
        <v>267</v>
      </c>
    </row>
    <row r="32" spans="1:10" x14ac:dyDescent="0.35">
      <c r="A32" s="6" t="s">
        <v>103</v>
      </c>
      <c r="B32" s="6" t="s">
        <v>119</v>
      </c>
      <c r="C32" s="19" t="s">
        <v>238</v>
      </c>
      <c r="D32" s="3">
        <v>0.5</v>
      </c>
      <c r="E32" s="1">
        <v>5000</v>
      </c>
      <c r="F32" s="1">
        <f t="shared" si="0"/>
        <v>10000</v>
      </c>
      <c r="G32" s="8">
        <v>1006</v>
      </c>
      <c r="H32" s="3">
        <v>0.65</v>
      </c>
      <c r="I32" s="1">
        <f t="shared" si="2"/>
        <v>6500</v>
      </c>
    </row>
    <row r="33" spans="1:9" x14ac:dyDescent="0.35">
      <c r="A33" s="6" t="s">
        <v>103</v>
      </c>
      <c r="B33" s="6" t="s">
        <v>120</v>
      </c>
      <c r="C33" s="19" t="s">
        <v>237</v>
      </c>
      <c r="D33" s="3">
        <v>0.5</v>
      </c>
      <c r="E33" s="1">
        <v>5000</v>
      </c>
      <c r="F33" s="1">
        <f t="shared" si="0"/>
        <v>10000</v>
      </c>
      <c r="G33" s="8" t="s">
        <v>47</v>
      </c>
      <c r="H33" s="3">
        <v>0.65</v>
      </c>
      <c r="I33" s="1">
        <f t="shared" si="2"/>
        <v>6500</v>
      </c>
    </row>
    <row r="34" spans="1:9" x14ac:dyDescent="0.35">
      <c r="A34" s="6" t="s">
        <v>103</v>
      </c>
      <c r="B34" s="6" t="s">
        <v>121</v>
      </c>
      <c r="C34" s="19" t="s">
        <v>237</v>
      </c>
      <c r="D34" s="3">
        <v>0.5</v>
      </c>
      <c r="E34" s="1">
        <v>5000</v>
      </c>
      <c r="F34" s="1">
        <f t="shared" si="0"/>
        <v>10000</v>
      </c>
      <c r="G34" s="8">
        <v>2006</v>
      </c>
      <c r="H34" s="3">
        <v>0.65</v>
      </c>
      <c r="I34" s="1">
        <f t="shared" si="2"/>
        <v>6500</v>
      </c>
    </row>
    <row r="35" spans="1:9" x14ac:dyDescent="0.35">
      <c r="A35" s="6" t="s">
        <v>103</v>
      </c>
      <c r="B35" s="6" t="s">
        <v>122</v>
      </c>
      <c r="C35" s="19" t="s">
        <v>239</v>
      </c>
      <c r="D35" s="3">
        <v>0.5</v>
      </c>
      <c r="E35" s="1">
        <v>5000</v>
      </c>
      <c r="F35" s="1">
        <f t="shared" si="0"/>
        <v>10000</v>
      </c>
      <c r="G35" s="8">
        <v>2015</v>
      </c>
      <c r="H35" s="3">
        <v>0.65</v>
      </c>
      <c r="I35" s="1">
        <f t="shared" si="2"/>
        <v>6500</v>
      </c>
    </row>
    <row r="36" spans="1:9" x14ac:dyDescent="0.35">
      <c r="A36" s="6" t="s">
        <v>103</v>
      </c>
      <c r="B36" s="6" t="s">
        <v>123</v>
      </c>
      <c r="C36" s="19" t="s">
        <v>240</v>
      </c>
      <c r="D36" s="3">
        <v>0.5</v>
      </c>
      <c r="E36" s="1">
        <v>5000</v>
      </c>
      <c r="F36" s="1">
        <f t="shared" si="0"/>
        <v>10000</v>
      </c>
      <c r="G36" s="8">
        <v>2016</v>
      </c>
      <c r="H36" s="3">
        <v>0.65</v>
      </c>
      <c r="I36" s="1">
        <f t="shared" si="2"/>
        <v>6500</v>
      </c>
    </row>
    <row r="37" spans="1:9" x14ac:dyDescent="0.35">
      <c r="A37" s="6" t="s">
        <v>103</v>
      </c>
      <c r="B37" s="6" t="s">
        <v>124</v>
      </c>
      <c r="C37" s="19" t="s">
        <v>240</v>
      </c>
      <c r="D37" s="3">
        <v>0.5</v>
      </c>
      <c r="E37" s="1">
        <v>5000</v>
      </c>
      <c r="F37" s="1">
        <f t="shared" ref="F37" si="4">+E37/D37</f>
        <v>10000</v>
      </c>
      <c r="G37" s="8">
        <v>2013</v>
      </c>
      <c r="H37" s="3">
        <v>0.65</v>
      </c>
      <c r="I37" s="1">
        <f t="shared" si="2"/>
        <v>6500</v>
      </c>
    </row>
    <row r="38" spans="1:9" x14ac:dyDescent="0.35">
      <c r="A38" s="6" t="s">
        <v>103</v>
      </c>
      <c r="B38" s="6" t="s">
        <v>125</v>
      </c>
      <c r="C38" s="19" t="s">
        <v>238</v>
      </c>
      <c r="D38" s="3">
        <v>0.5</v>
      </c>
      <c r="E38" s="1">
        <v>5000</v>
      </c>
      <c r="F38" s="1">
        <f t="shared" si="0"/>
        <v>10000</v>
      </c>
      <c r="G38" s="8">
        <v>2008</v>
      </c>
      <c r="H38" s="3">
        <v>0.65</v>
      </c>
      <c r="I38" s="1">
        <f t="shared" si="2"/>
        <v>6500</v>
      </c>
    </row>
    <row r="39" spans="1:9" ht="14.25" customHeight="1" x14ac:dyDescent="0.35">
      <c r="A39" s="6" t="s">
        <v>103</v>
      </c>
      <c r="B39" s="6" t="s">
        <v>126</v>
      </c>
      <c r="C39" s="19" t="s">
        <v>238</v>
      </c>
      <c r="D39" s="3">
        <v>0.5</v>
      </c>
      <c r="E39" s="1">
        <v>5000</v>
      </c>
      <c r="F39" s="1">
        <f t="shared" si="0"/>
        <v>10000</v>
      </c>
      <c r="G39" s="8" t="s">
        <v>48</v>
      </c>
      <c r="H39" s="3">
        <v>0.65</v>
      </c>
      <c r="I39" s="1">
        <f t="shared" si="2"/>
        <v>6500</v>
      </c>
    </row>
    <row r="40" spans="1:9" ht="14.4" customHeight="1" x14ac:dyDescent="0.35">
      <c r="A40" s="6" t="s">
        <v>103</v>
      </c>
      <c r="B40" s="6" t="s">
        <v>147</v>
      </c>
      <c r="C40" s="19" t="s">
        <v>241</v>
      </c>
      <c r="D40" s="3">
        <v>0.5</v>
      </c>
      <c r="E40" s="1">
        <v>5000</v>
      </c>
      <c r="F40" s="1">
        <f t="shared" si="0"/>
        <v>10000</v>
      </c>
      <c r="G40" s="8">
        <v>7007</v>
      </c>
      <c r="H40" s="3">
        <v>0.65</v>
      </c>
      <c r="I40" s="1">
        <f t="shared" si="2"/>
        <v>6500</v>
      </c>
    </row>
    <row r="41" spans="1:9" x14ac:dyDescent="0.35">
      <c r="A41" s="6" t="s">
        <v>103</v>
      </c>
      <c r="B41" s="6" t="s">
        <v>127</v>
      </c>
      <c r="C41" s="19" t="s">
        <v>242</v>
      </c>
      <c r="D41" s="3">
        <v>0.5</v>
      </c>
      <c r="E41" s="1">
        <v>5000</v>
      </c>
      <c r="F41" s="1">
        <f t="shared" si="0"/>
        <v>10000</v>
      </c>
      <c r="G41" s="8">
        <v>7008</v>
      </c>
      <c r="H41" s="3">
        <v>0.65</v>
      </c>
      <c r="I41" s="1">
        <f t="shared" si="2"/>
        <v>6500</v>
      </c>
    </row>
    <row r="42" spans="1:9" x14ac:dyDescent="0.35">
      <c r="A42" s="6" t="s">
        <v>103</v>
      </c>
      <c r="B42" s="6" t="s">
        <v>128</v>
      </c>
      <c r="C42" s="19" t="s">
        <v>242</v>
      </c>
      <c r="D42" s="3">
        <v>0.5</v>
      </c>
      <c r="E42" s="1">
        <v>5000</v>
      </c>
      <c r="F42" s="1">
        <f t="shared" si="0"/>
        <v>10000</v>
      </c>
      <c r="G42" s="8">
        <v>7009</v>
      </c>
      <c r="H42" s="3">
        <v>0.65</v>
      </c>
      <c r="I42" s="1">
        <f t="shared" si="2"/>
        <v>6500</v>
      </c>
    </row>
    <row r="43" spans="1:9" x14ac:dyDescent="0.35">
      <c r="A43" s="6" t="s">
        <v>103</v>
      </c>
      <c r="B43" s="6" t="s">
        <v>171</v>
      </c>
      <c r="C43" s="19" t="s">
        <v>243</v>
      </c>
      <c r="D43" s="3">
        <v>0.5</v>
      </c>
      <c r="E43" s="1">
        <v>5000</v>
      </c>
      <c r="F43" s="1">
        <f t="shared" si="0"/>
        <v>10000</v>
      </c>
      <c r="G43" s="8">
        <v>7010</v>
      </c>
      <c r="H43" s="3">
        <v>0.65</v>
      </c>
      <c r="I43" s="1">
        <f t="shared" si="2"/>
        <v>6500</v>
      </c>
    </row>
    <row r="44" spans="1:9" x14ac:dyDescent="0.35">
      <c r="A44" s="6" t="s">
        <v>103</v>
      </c>
      <c r="B44" s="6" t="s">
        <v>129</v>
      </c>
      <c r="C44" s="19" t="s">
        <v>243</v>
      </c>
      <c r="D44" s="3">
        <v>0.5</v>
      </c>
      <c r="E44" s="1">
        <v>5000</v>
      </c>
      <c r="F44" s="1">
        <f>+E44/D44</f>
        <v>10000</v>
      </c>
      <c r="G44" s="8">
        <v>8000</v>
      </c>
      <c r="H44" s="3">
        <v>0.65</v>
      </c>
      <c r="I44" s="1">
        <f t="shared" si="2"/>
        <v>6500</v>
      </c>
    </row>
    <row r="45" spans="1:9" ht="14.4" customHeight="1" x14ac:dyDescent="0.35">
      <c r="A45" s="6" t="s">
        <v>103</v>
      </c>
      <c r="B45" s="6" t="s">
        <v>174</v>
      </c>
      <c r="C45" s="19" t="s">
        <v>244</v>
      </c>
      <c r="D45" s="3">
        <v>0.5</v>
      </c>
      <c r="E45" s="1">
        <v>5000</v>
      </c>
      <c r="F45" s="1">
        <f t="shared" si="0"/>
        <v>10000</v>
      </c>
      <c r="G45" s="8">
        <v>8004</v>
      </c>
      <c r="H45" s="3">
        <v>0.65</v>
      </c>
      <c r="I45" s="1">
        <f t="shared" si="2"/>
        <v>6500</v>
      </c>
    </row>
    <row r="46" spans="1:9" x14ac:dyDescent="0.35">
      <c r="A46" s="14" t="s">
        <v>102</v>
      </c>
      <c r="B46" s="14" t="s">
        <v>130</v>
      </c>
      <c r="C46" s="20" t="s">
        <v>221</v>
      </c>
      <c r="D46" s="3">
        <v>0.5</v>
      </c>
      <c r="E46" s="1">
        <v>1500</v>
      </c>
      <c r="F46" s="1">
        <f t="shared" si="0"/>
        <v>3000</v>
      </c>
      <c r="G46" s="8" t="s">
        <v>23</v>
      </c>
      <c r="H46" s="3">
        <v>0.65</v>
      </c>
      <c r="I46" s="1">
        <f t="shared" si="2"/>
        <v>1950</v>
      </c>
    </row>
    <row r="47" spans="1:9" ht="14.4" customHeight="1" x14ac:dyDescent="0.35">
      <c r="A47" s="14" t="s">
        <v>102</v>
      </c>
      <c r="B47" s="14" t="s">
        <v>131</v>
      </c>
      <c r="C47" s="20" t="s">
        <v>222</v>
      </c>
      <c r="D47" s="3">
        <v>0.5</v>
      </c>
      <c r="E47" s="1">
        <v>700</v>
      </c>
      <c r="F47" s="1">
        <f t="shared" ref="F47:F67" si="5">+E47/D47</f>
        <v>1400</v>
      </c>
      <c r="G47" s="8" t="s">
        <v>24</v>
      </c>
      <c r="H47" s="3">
        <v>0.65</v>
      </c>
      <c r="I47" s="1">
        <f t="shared" si="2"/>
        <v>910</v>
      </c>
    </row>
    <row r="48" spans="1:9" ht="14.4" customHeight="1" x14ac:dyDescent="0.35">
      <c r="A48" s="14" t="s">
        <v>102</v>
      </c>
      <c r="B48" s="14" t="s">
        <v>177</v>
      </c>
      <c r="C48" s="20" t="s">
        <v>223</v>
      </c>
      <c r="D48" s="3">
        <v>0.5</v>
      </c>
      <c r="E48" s="1">
        <v>1500</v>
      </c>
      <c r="F48" s="1">
        <f t="shared" si="5"/>
        <v>3000</v>
      </c>
      <c r="G48" s="8" t="s">
        <v>25</v>
      </c>
      <c r="H48" s="3">
        <v>0.65</v>
      </c>
      <c r="I48" s="1">
        <f t="shared" si="2"/>
        <v>1950</v>
      </c>
    </row>
    <row r="49" spans="1:9" ht="14.4" customHeight="1" x14ac:dyDescent="0.35">
      <c r="A49" s="14" t="s">
        <v>102</v>
      </c>
      <c r="B49" s="14" t="s">
        <v>178</v>
      </c>
      <c r="C49" s="20" t="s">
        <v>223</v>
      </c>
      <c r="D49" s="3">
        <v>0.5</v>
      </c>
      <c r="E49" s="1">
        <v>1500</v>
      </c>
      <c r="F49" s="1">
        <f t="shared" ref="F49" si="6">+E49/D49</f>
        <v>3000</v>
      </c>
      <c r="G49" s="8" t="s">
        <v>25</v>
      </c>
      <c r="H49" s="3">
        <v>0.65</v>
      </c>
      <c r="I49" s="1">
        <f t="shared" si="2"/>
        <v>1950</v>
      </c>
    </row>
    <row r="50" spans="1:9" x14ac:dyDescent="0.35">
      <c r="A50" s="14" t="s">
        <v>102</v>
      </c>
      <c r="B50" s="14" t="s">
        <v>132</v>
      </c>
      <c r="C50" s="20" t="s">
        <v>223</v>
      </c>
      <c r="D50" s="3">
        <v>0.5</v>
      </c>
      <c r="E50" s="1">
        <v>1500</v>
      </c>
      <c r="F50" s="1">
        <f t="shared" si="5"/>
        <v>3000</v>
      </c>
      <c r="G50" s="8" t="s">
        <v>26</v>
      </c>
      <c r="H50" s="3">
        <v>0.65</v>
      </c>
      <c r="I50" s="1">
        <f t="shared" si="2"/>
        <v>1950</v>
      </c>
    </row>
    <row r="51" spans="1:9" ht="14.4" customHeight="1" x14ac:dyDescent="0.35">
      <c r="A51" s="14" t="s">
        <v>102</v>
      </c>
      <c r="B51" s="14" t="s">
        <v>133</v>
      </c>
      <c r="C51" s="20" t="s">
        <v>223</v>
      </c>
      <c r="D51" s="3">
        <v>0.5</v>
      </c>
      <c r="E51" s="1">
        <v>1500</v>
      </c>
      <c r="F51" s="1">
        <f t="shared" si="5"/>
        <v>3000</v>
      </c>
      <c r="G51" s="8" t="s">
        <v>89</v>
      </c>
      <c r="H51" s="3">
        <v>0.65</v>
      </c>
      <c r="I51" s="1">
        <f t="shared" si="2"/>
        <v>1950</v>
      </c>
    </row>
    <row r="52" spans="1:9" ht="14.4" customHeight="1" x14ac:dyDescent="0.35">
      <c r="A52" s="14" t="s">
        <v>102</v>
      </c>
      <c r="B52" s="14" t="s">
        <v>134</v>
      </c>
      <c r="C52" s="20" t="s">
        <v>223</v>
      </c>
      <c r="D52" s="3">
        <v>0.5</v>
      </c>
      <c r="E52" s="1">
        <v>1500</v>
      </c>
      <c r="F52" s="1">
        <f t="shared" si="5"/>
        <v>3000</v>
      </c>
      <c r="G52" s="8" t="s">
        <v>90</v>
      </c>
      <c r="H52" s="3">
        <v>0.65</v>
      </c>
      <c r="I52" s="1">
        <f t="shared" si="2"/>
        <v>1950</v>
      </c>
    </row>
    <row r="53" spans="1:9" x14ac:dyDescent="0.35">
      <c r="A53" s="14" t="s">
        <v>102</v>
      </c>
      <c r="B53" s="14" t="s">
        <v>137</v>
      </c>
      <c r="C53" s="20" t="s">
        <v>224</v>
      </c>
      <c r="D53" s="3">
        <v>0.5</v>
      </c>
      <c r="E53" s="1">
        <v>5000</v>
      </c>
      <c r="F53" s="1">
        <f t="shared" si="5"/>
        <v>10000</v>
      </c>
      <c r="G53" s="8" t="s">
        <v>37</v>
      </c>
      <c r="H53" s="3">
        <v>0.65</v>
      </c>
      <c r="I53" s="1">
        <f t="shared" si="2"/>
        <v>6500</v>
      </c>
    </row>
    <row r="54" spans="1:9" x14ac:dyDescent="0.35">
      <c r="A54" s="14" t="s">
        <v>102</v>
      </c>
      <c r="B54" s="14" t="s">
        <v>138</v>
      </c>
      <c r="C54" s="20" t="s">
        <v>225</v>
      </c>
      <c r="D54" s="3">
        <v>0.5</v>
      </c>
      <c r="E54" s="1">
        <v>5000</v>
      </c>
      <c r="F54" s="1">
        <f t="shared" si="5"/>
        <v>10000</v>
      </c>
      <c r="G54" s="8" t="s">
        <v>34</v>
      </c>
      <c r="H54" s="3">
        <v>0.65</v>
      </c>
      <c r="I54" s="1">
        <f t="shared" si="2"/>
        <v>6500</v>
      </c>
    </row>
    <row r="55" spans="1:9" ht="14.4" customHeight="1" x14ac:dyDescent="0.35">
      <c r="A55" s="14" t="s">
        <v>102</v>
      </c>
      <c r="B55" s="14" t="s">
        <v>139</v>
      </c>
      <c r="C55" s="20" t="s">
        <v>226</v>
      </c>
      <c r="D55" s="3">
        <v>0.5</v>
      </c>
      <c r="E55" s="1">
        <v>5000</v>
      </c>
      <c r="F55" s="1">
        <f t="shared" si="5"/>
        <v>10000</v>
      </c>
      <c r="G55" s="8" t="s">
        <v>35</v>
      </c>
      <c r="H55" s="3">
        <v>0.65</v>
      </c>
      <c r="I55" s="1">
        <f t="shared" si="2"/>
        <v>6500</v>
      </c>
    </row>
    <row r="56" spans="1:9" x14ac:dyDescent="0.35">
      <c r="A56" s="14" t="s">
        <v>102</v>
      </c>
      <c r="B56" s="14" t="s">
        <v>140</v>
      </c>
      <c r="C56" s="20" t="s">
        <v>226</v>
      </c>
      <c r="D56" s="3">
        <v>0.5</v>
      </c>
      <c r="E56" s="1">
        <v>5000</v>
      </c>
      <c r="F56" s="1">
        <f t="shared" si="5"/>
        <v>10000</v>
      </c>
      <c r="G56" s="8" t="s">
        <v>87</v>
      </c>
      <c r="H56" s="3">
        <v>0.65</v>
      </c>
      <c r="I56" s="1">
        <f t="shared" si="2"/>
        <v>6500</v>
      </c>
    </row>
    <row r="57" spans="1:9" x14ac:dyDescent="0.35">
      <c r="A57" s="14" t="s">
        <v>102</v>
      </c>
      <c r="B57" s="14" t="s">
        <v>141</v>
      </c>
      <c r="C57" s="20" t="s">
        <v>227</v>
      </c>
      <c r="D57" s="3">
        <v>0.5</v>
      </c>
      <c r="E57" s="1">
        <v>5000</v>
      </c>
      <c r="F57" s="1">
        <f t="shared" si="5"/>
        <v>10000</v>
      </c>
      <c r="G57" s="8" t="s">
        <v>36</v>
      </c>
      <c r="H57" s="3">
        <v>0.65</v>
      </c>
      <c r="I57" s="1">
        <f t="shared" si="2"/>
        <v>6500</v>
      </c>
    </row>
    <row r="58" spans="1:9" x14ac:dyDescent="0.35">
      <c r="A58" s="14" t="s">
        <v>102</v>
      </c>
      <c r="B58" s="14" t="s">
        <v>142</v>
      </c>
      <c r="C58" s="20" t="s">
        <v>228</v>
      </c>
      <c r="D58" s="3">
        <v>0.5</v>
      </c>
      <c r="E58" s="1">
        <v>5000</v>
      </c>
      <c r="F58" s="1">
        <f t="shared" ref="F58:F59" si="7">+E58/D58</f>
        <v>10000</v>
      </c>
      <c r="G58" s="8" t="s">
        <v>86</v>
      </c>
      <c r="H58" s="3">
        <v>0.65</v>
      </c>
      <c r="I58" s="1">
        <f t="shared" si="2"/>
        <v>6500</v>
      </c>
    </row>
    <row r="59" spans="1:9" x14ac:dyDescent="0.35">
      <c r="A59" s="14" t="s">
        <v>102</v>
      </c>
      <c r="B59" s="14" t="s">
        <v>143</v>
      </c>
      <c r="C59" s="20" t="s">
        <v>229</v>
      </c>
      <c r="D59" s="3">
        <v>0.5</v>
      </c>
      <c r="E59" s="1">
        <v>5000</v>
      </c>
      <c r="F59" s="1">
        <f t="shared" si="7"/>
        <v>10000</v>
      </c>
      <c r="G59" s="8" t="s">
        <v>85</v>
      </c>
      <c r="H59" s="3">
        <v>0.65</v>
      </c>
      <c r="I59" s="1">
        <f t="shared" si="2"/>
        <v>6500</v>
      </c>
    </row>
    <row r="60" spans="1:9" ht="14.4" customHeight="1" x14ac:dyDescent="0.35">
      <c r="A60" s="14" t="s">
        <v>102</v>
      </c>
      <c r="B60" s="14" t="s">
        <v>144</v>
      </c>
      <c r="C60" s="20" t="s">
        <v>230</v>
      </c>
      <c r="D60" s="3">
        <v>0.5</v>
      </c>
      <c r="E60" s="1">
        <v>500</v>
      </c>
      <c r="F60" s="1">
        <f t="shared" si="5"/>
        <v>1000</v>
      </c>
      <c r="G60" s="8" t="s">
        <v>27</v>
      </c>
      <c r="H60" s="3">
        <v>0.65</v>
      </c>
      <c r="I60" s="1">
        <f t="shared" si="2"/>
        <v>650</v>
      </c>
    </row>
    <row r="61" spans="1:9" x14ac:dyDescent="0.35">
      <c r="A61" s="14" t="s">
        <v>102</v>
      </c>
      <c r="B61" s="14" t="s">
        <v>179</v>
      </c>
      <c r="C61" s="20" t="s">
        <v>231</v>
      </c>
      <c r="D61" s="3">
        <v>0.5</v>
      </c>
      <c r="E61" s="1">
        <v>3000</v>
      </c>
      <c r="F61" s="1">
        <f t="shared" si="5"/>
        <v>6000</v>
      </c>
      <c r="G61" s="8" t="s">
        <v>45</v>
      </c>
      <c r="H61" s="3">
        <v>0.65</v>
      </c>
      <c r="I61" s="1">
        <f t="shared" si="2"/>
        <v>3900</v>
      </c>
    </row>
    <row r="62" spans="1:9" x14ac:dyDescent="0.35">
      <c r="A62" s="14" t="s">
        <v>102</v>
      </c>
      <c r="B62" s="14" t="s">
        <v>180</v>
      </c>
      <c r="C62" s="20" t="s">
        <v>231</v>
      </c>
      <c r="D62" s="3">
        <v>0.5</v>
      </c>
      <c r="E62" s="1">
        <v>3000</v>
      </c>
      <c r="F62" s="1">
        <f t="shared" ref="F62:F63" si="8">+E62/D62</f>
        <v>6000</v>
      </c>
      <c r="G62" s="8" t="s">
        <v>45</v>
      </c>
      <c r="H62" s="3">
        <v>0.65</v>
      </c>
      <c r="I62" s="1">
        <f t="shared" si="2"/>
        <v>3900</v>
      </c>
    </row>
    <row r="63" spans="1:9" x14ac:dyDescent="0.35">
      <c r="A63" s="14" t="s">
        <v>102</v>
      </c>
      <c r="B63" s="14" t="s">
        <v>181</v>
      </c>
      <c r="C63" s="20" t="s">
        <v>231</v>
      </c>
      <c r="D63" s="3">
        <v>0.5</v>
      </c>
      <c r="E63" s="1">
        <v>3000</v>
      </c>
      <c r="F63" s="1">
        <f t="shared" si="8"/>
        <v>6000</v>
      </c>
      <c r="G63" s="8" t="s">
        <v>45</v>
      </c>
      <c r="H63" s="3">
        <v>0.65</v>
      </c>
      <c r="I63" s="1">
        <f t="shared" si="2"/>
        <v>3900</v>
      </c>
    </row>
    <row r="64" spans="1:9" x14ac:dyDescent="0.35">
      <c r="A64" s="14" t="s">
        <v>102</v>
      </c>
      <c r="B64" s="14" t="s">
        <v>145</v>
      </c>
      <c r="C64" s="20" t="s">
        <v>231</v>
      </c>
      <c r="D64" s="3">
        <v>0.5</v>
      </c>
      <c r="E64" s="1">
        <v>3000</v>
      </c>
      <c r="F64" s="1">
        <f t="shared" si="5"/>
        <v>6000</v>
      </c>
      <c r="G64" s="8" t="s">
        <v>44</v>
      </c>
      <c r="H64" s="3">
        <v>0.65</v>
      </c>
      <c r="I64" s="1">
        <f t="shared" si="2"/>
        <v>3900</v>
      </c>
    </row>
    <row r="65" spans="1:9" x14ac:dyDescent="0.35">
      <c r="A65" s="14" t="s">
        <v>102</v>
      </c>
      <c r="B65" s="14" t="s">
        <v>135</v>
      </c>
      <c r="C65" s="20" t="s">
        <v>232</v>
      </c>
      <c r="D65" s="3">
        <v>0.5</v>
      </c>
      <c r="E65" s="1">
        <v>500</v>
      </c>
      <c r="F65" s="1">
        <f t="shared" si="5"/>
        <v>1000</v>
      </c>
      <c r="G65" s="8" t="s">
        <v>91</v>
      </c>
      <c r="H65" s="3">
        <v>0.65</v>
      </c>
      <c r="I65" s="1">
        <f t="shared" si="2"/>
        <v>650</v>
      </c>
    </row>
    <row r="66" spans="1:9" x14ac:dyDescent="0.35">
      <c r="A66" s="14" t="s">
        <v>102</v>
      </c>
      <c r="B66" s="14" t="s">
        <v>182</v>
      </c>
      <c r="C66" s="20" t="s">
        <v>233</v>
      </c>
      <c r="D66" s="3">
        <v>0.5</v>
      </c>
      <c r="E66" s="1">
        <v>500</v>
      </c>
      <c r="F66" s="1">
        <f t="shared" si="5"/>
        <v>1000</v>
      </c>
      <c r="G66" s="8" t="s">
        <v>183</v>
      </c>
      <c r="H66" s="3">
        <v>0.65</v>
      </c>
      <c r="I66" s="1">
        <f t="shared" si="2"/>
        <v>650</v>
      </c>
    </row>
    <row r="67" spans="1:9" x14ac:dyDescent="0.35">
      <c r="A67" s="14" t="s">
        <v>102</v>
      </c>
      <c r="B67" s="14" t="s">
        <v>136</v>
      </c>
      <c r="C67" s="20" t="s">
        <v>234</v>
      </c>
      <c r="D67" s="3">
        <v>0.5</v>
      </c>
      <c r="E67" s="1">
        <v>1500</v>
      </c>
      <c r="F67" s="1">
        <f t="shared" si="5"/>
        <v>3000</v>
      </c>
      <c r="G67" s="8" t="s">
        <v>88</v>
      </c>
      <c r="H67" s="3">
        <v>0.65</v>
      </c>
      <c r="I67" s="1">
        <f t="shared" si="2"/>
        <v>1950</v>
      </c>
    </row>
    <row r="68" spans="1:9" ht="14.25" customHeight="1" x14ac:dyDescent="0.35">
      <c r="A68" s="7" t="s">
        <v>214</v>
      </c>
      <c r="B68" s="7" t="s">
        <v>146</v>
      </c>
      <c r="C68" s="18" t="s">
        <v>262</v>
      </c>
      <c r="D68" s="3">
        <v>0.75</v>
      </c>
      <c r="E68" s="1">
        <v>5000</v>
      </c>
      <c r="F68" s="1">
        <f t="shared" ref="F68" si="9">+E68/D68</f>
        <v>6666.666666666667</v>
      </c>
      <c r="G68" s="8" t="s">
        <v>49</v>
      </c>
      <c r="H68" s="3">
        <v>0.75</v>
      </c>
      <c r="I68" s="1">
        <f t="shared" si="2"/>
        <v>5000</v>
      </c>
    </row>
    <row r="69" spans="1:9" ht="14.25" customHeight="1" x14ac:dyDescent="0.35">
      <c r="A69" s="5" t="s">
        <v>207</v>
      </c>
      <c r="B69" s="5" t="s">
        <v>200</v>
      </c>
      <c r="C69" s="15"/>
      <c r="D69" s="22">
        <v>50</v>
      </c>
      <c r="F69" s="1"/>
      <c r="G69" s="8" t="s">
        <v>201</v>
      </c>
      <c r="H69" s="3"/>
      <c r="I69" s="1"/>
    </row>
    <row r="71" spans="1:9" x14ac:dyDescent="0.35">
      <c r="C71" s="21"/>
    </row>
  </sheetData>
  <mergeCells count="4">
    <mergeCell ref="D1:E1"/>
    <mergeCell ref="A1:A2"/>
    <mergeCell ref="F1:F2"/>
    <mergeCell ref="G1:G2"/>
  </mergeCells>
  <phoneticPr fontId="18" type="noConversion"/>
  <hyperlinks>
    <hyperlink ref="C7" r:id="rId1" location="page=54" xr:uid="{5F351F15-6C12-4939-8F86-ECAC04A1F638}"/>
    <hyperlink ref="C8" r:id="rId2" location="page=56" xr:uid="{158CA238-B715-4EFF-ABC0-7A96F607636F}"/>
    <hyperlink ref="C18" r:id="rId3" location="page=64" xr:uid="{EE107835-8909-4372-B070-51F7835EF852}"/>
    <hyperlink ref="C17" r:id="rId4" location="page=63" xr:uid="{3CF6AB3E-D077-416C-B777-5BEE03A1CA07}"/>
    <hyperlink ref="C16" r:id="rId5" location="page=62" xr:uid="{C72411CC-9F27-4DA7-9700-921BD7A0B654}"/>
    <hyperlink ref="C15" r:id="rId6" location="page=62" xr:uid="{B2DBF1D2-8F38-48DF-995A-8E847808FA27}"/>
    <hyperlink ref="C14" r:id="rId7" location="page=61" xr:uid="{1679593E-4E6D-4666-AD7F-FE6B364A6360}"/>
    <hyperlink ref="C13" r:id="rId8" location="page=59" xr:uid="{5603FB50-D8C7-4632-B4C6-DE39CDABD099}"/>
    <hyperlink ref="C11" r:id="rId9" location="page=58" xr:uid="{E5B124E7-7363-4AE8-A62E-8C4DEA574425}"/>
    <hyperlink ref="C10" r:id="rId10" location="page=57" xr:uid="{1F12F8B6-FE90-4505-BBA1-079BE3DEF2A6}"/>
    <hyperlink ref="C9" r:id="rId11" location="page=56" xr:uid="{B6BA5544-AC6C-44DE-8753-65B256A1548E}"/>
    <hyperlink ref="C6" r:id="rId12" location="page=53" xr:uid="{84837D08-F7D8-4A38-8B39-66B69955D1CE}"/>
    <hyperlink ref="C19" r:id="rId13" location="page=66" xr:uid="{7C2CB3A5-64B2-483F-8959-7F81E8491C2F}"/>
    <hyperlink ref="C20" r:id="rId14" location="page=66" xr:uid="{BBBA9409-E687-4B75-BDEC-B5CB9C29A729}"/>
    <hyperlink ref="C21" r:id="rId15" location="page=68" xr:uid="{7AE5AC4D-5223-413B-B9E1-ED2B2AD52646}"/>
    <hyperlink ref="C22" r:id="rId16" location="page=69" xr:uid="{7DC5C63B-D6A3-4170-86F1-422929522AE0}"/>
    <hyperlink ref="C23" r:id="rId17" location="page=70" xr:uid="{9A950D31-D820-4BE0-BCD0-3CBC91080EAB}"/>
    <hyperlink ref="C24" r:id="rId18" location="page=72" xr:uid="{35CD8162-2E77-4A68-9325-8A155725249D}"/>
    <hyperlink ref="C25" r:id="rId19" location="page=73" xr:uid="{66B76056-AE63-4BDE-A8DF-394EF78FD102}"/>
    <hyperlink ref="C26" r:id="rId20" location="page=74" xr:uid="{4D8ACAFD-F87B-4E56-9DAA-3C72921814A5}"/>
    <hyperlink ref="C68" r:id="rId21" location="page=76" xr:uid="{76C59FB1-8107-47A4-8F39-5FE9321AB795}"/>
    <hyperlink ref="C27" r:id="rId22" location="page=41" xr:uid="{DE28A27C-48C2-499F-8FF8-1B9E6BF7D33F}"/>
    <hyperlink ref="C28" r:id="rId23" location="page=41" xr:uid="{A26A10BC-DAEE-4D11-8D96-2E48606B2EF9}"/>
    <hyperlink ref="C29" r:id="rId24" location="page=42" xr:uid="{E4BB8EE3-4C8B-4086-AF0F-13151BB5C31D}"/>
    <hyperlink ref="C30" r:id="rId25" location="page=42" xr:uid="{937F3113-BAF5-41A4-BECA-7E49DD9DAAFB}"/>
    <hyperlink ref="C31" r:id="rId26" location="page=43" xr:uid="{C5993FC8-8893-4587-BA92-1E6CD92A48DF}"/>
    <hyperlink ref="C33" r:id="rId27" location="page=43" xr:uid="{33D50B60-643B-4234-99F6-4EAB511110F9}"/>
    <hyperlink ref="C34" r:id="rId28" location="page=43" xr:uid="{89DC45F2-5797-4C79-A6BE-A5BDA0E704DA}"/>
    <hyperlink ref="C35" r:id="rId29" location="page=44" xr:uid="{9F45DC58-012D-4C08-9A2A-F404DC8A6E94}"/>
    <hyperlink ref="C36" r:id="rId30" location="page=45" xr:uid="{6D753D32-362F-47E5-A6E2-5BD04AE75361}"/>
    <hyperlink ref="C37" r:id="rId31" location="page=45" xr:uid="{3BE7A82D-4DBC-461E-B75B-14B6738F3637}"/>
    <hyperlink ref="C32" r:id="rId32" location="page=46" xr:uid="{3F6B078B-408C-4F6E-915E-3B0018184155}"/>
    <hyperlink ref="C38" r:id="rId33" location="page=46" xr:uid="{EA0FB792-6360-4E52-83F8-C2354B176B17}"/>
    <hyperlink ref="C39" r:id="rId34" location="page=46" xr:uid="{8FCC3BD4-D65B-431F-94F5-49B636BFECB8}"/>
    <hyperlink ref="C41" r:id="rId35" location="page=48" xr:uid="{FCCE99D1-DACC-4D04-B808-52FB3D8895D8}"/>
    <hyperlink ref="C42" r:id="rId36" location="page=48" xr:uid="{76D0B8A5-F257-4654-AE1C-AE8747E86F3A}"/>
    <hyperlink ref="C44" r:id="rId37" location="page=49" xr:uid="{B6D94353-C29F-4779-98F2-81558A75F697}"/>
    <hyperlink ref="C45" r:id="rId38" location="page=50" xr:uid="{CC08AF4D-B9F3-455E-908E-BA39DF323D3C}"/>
    <hyperlink ref="C46" r:id="rId39" location="page=16" xr:uid="{76E853CD-D73D-4F98-9DD9-D6FE8457A864}"/>
    <hyperlink ref="C47" r:id="rId40" location="page=19" xr:uid="{8C517DF2-50BE-446E-94E4-64F26057617B}"/>
    <hyperlink ref="C48" r:id="rId41" location="page=23" xr:uid="{7D9821F3-6641-4FAC-97F7-A73F3AC5BFCB}"/>
    <hyperlink ref="C50" r:id="rId42" location="page=23" xr:uid="{9FAE4AA3-A455-4E45-AB08-3426AD46D680}"/>
    <hyperlink ref="C51" r:id="rId43" location="page=23" xr:uid="{62523ACE-0F24-4CF8-AAF0-750BA6F2911F}"/>
    <hyperlink ref="C52" r:id="rId44" location="page=23" xr:uid="{0405AB39-F808-4A66-8713-1131D9D25121}"/>
    <hyperlink ref="C53" r:id="rId45" location="page=24" xr:uid="{44524259-6ACC-4180-8B18-3146D9525666}"/>
    <hyperlink ref="C54" r:id="rId46" location="page=26" xr:uid="{123164BE-570E-4E2E-BF9C-FC25735C6059}"/>
    <hyperlink ref="C55" r:id="rId47" location="page=27" xr:uid="{CE07DA60-1A7B-4582-AF1B-C02F72B1B80B}"/>
    <hyperlink ref="C56" r:id="rId48" location="page=27" xr:uid="{D0DA26C1-BF1E-44EE-B0D4-E01A65589378}"/>
    <hyperlink ref="C57" r:id="rId49" location="page=28" xr:uid="{2FBBB70C-6C94-4147-8798-94D001EA9B3A}"/>
    <hyperlink ref="C58" r:id="rId50" location="page=29" xr:uid="{C2D80EBE-A184-41B5-821C-4738A5BEFFFD}"/>
    <hyperlink ref="C59" r:id="rId51" location="page=32" xr:uid="{79F34D4D-DF92-4046-B563-B356E410BD49}"/>
    <hyperlink ref="C60" r:id="rId52" location="page=34" xr:uid="{AC9DA841-CF10-4EE2-927F-03C484F6220A}"/>
    <hyperlink ref="C61" r:id="rId53" location="page=35" xr:uid="{7A8DEC11-0070-4F3A-9300-DCA1A7CDB1B4}"/>
    <hyperlink ref="C64" r:id="rId54" location="page=35" xr:uid="{468AD0EA-3906-40F1-856A-A7491E71ECF7}"/>
    <hyperlink ref="C65" r:id="rId55" location="page=36" xr:uid="{4B83BC58-976E-48F8-92BB-A859DCC1A182}"/>
    <hyperlink ref="C67" r:id="rId56" location="page=38" xr:uid="{90BDA9A6-2A84-43C7-9F01-535E8EF1A42E}"/>
    <hyperlink ref="C43" r:id="rId57" location="page=49" xr:uid="{B515EB25-52CF-4BF0-9240-16CDE5120BA2}"/>
    <hyperlink ref="C12" r:id="rId58" location="page=59" xr:uid="{E6391742-7339-4DDE-9BC4-469381913D19}"/>
    <hyperlink ref="C49" r:id="rId59" location="page=23" xr:uid="{6C0B1435-0FE2-4123-9169-8A856DFDA0EF}"/>
    <hyperlink ref="C62" r:id="rId60" location="page=35" xr:uid="{12EFF0BC-0A15-42B9-A4D7-E3A8DA761AAA}"/>
    <hyperlink ref="C63" r:id="rId61" location="page=35" xr:uid="{06242221-263A-4467-9974-653E37BD8EC1}"/>
    <hyperlink ref="C66" r:id="rId62" location="page=37" xr:uid="{63842EE1-2920-43E2-8217-72B43FFDF469}"/>
    <hyperlink ref="C40" r:id="rId63" location="page=47" xr:uid="{74402A46-DA27-4D21-BD85-B0A3CAE4855F}"/>
  </hyperlinks>
  <pageMargins left="0.7" right="0.7" top="0.75" bottom="0.75" header="0.3" footer="0.3"/>
  <pageSetup orientation="portrait" r:id="rId6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9dfff2-a963-4ff9-ad18-441f2a2b925a" xsi:nil="true"/>
    <lcf76f155ced4ddcb4097134ff3c332f xmlns="89c77e8e-6582-4e4e-9ff7-6518df9a069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12B720E57B454488A5466F117621A4" ma:contentTypeVersion="16" ma:contentTypeDescription="Crée un document." ma:contentTypeScope="" ma:versionID="86e51361ab58c22fbd5dbb1c3ae814df">
  <xsd:schema xmlns:xsd="http://www.w3.org/2001/XMLSchema" xmlns:xs="http://www.w3.org/2001/XMLSchema" xmlns:p="http://schemas.microsoft.com/office/2006/metadata/properties" xmlns:ns2="89c77e8e-6582-4e4e-9ff7-6518df9a0697" xmlns:ns3="049dfff2-a963-4ff9-ad18-441f2a2b925a" targetNamespace="http://schemas.microsoft.com/office/2006/metadata/properties" ma:root="true" ma:fieldsID="ae7b9a0b35e2e9baa246cbf128c1a0e0" ns2:_="" ns3:_="">
    <xsd:import namespace="89c77e8e-6582-4e4e-9ff7-6518df9a0697"/>
    <xsd:import namespace="049dfff2-a963-4ff9-ad18-441f2a2b925a"/>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c77e8e-6582-4e4e-9ff7-6518df9a069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alises d’images" ma:readOnly="false" ma:fieldId="{5cf76f15-5ced-4ddc-b409-7134ff3c332f}" ma:taxonomyMulti="true" ma:sspId="0b996bce-de74-4fd8-bf6b-2b75d13f9b23"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9dfff2-a963-4ff9-ad18-441f2a2b925a"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5ab6926-812a-46a0-b1c8-1680a006a6d2}" ma:internalName="TaxCatchAll" ma:showField="CatchAllData" ma:web="049dfff2-a963-4ff9-ad18-441f2a2b92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75F338-E4B0-42C3-9F2F-78AE350A98BA}">
  <ds:schemaRefs>
    <ds:schemaRef ds:uri="http://purl.org/dc/terms/"/>
    <ds:schemaRef ds:uri="89c77e8e-6582-4e4e-9ff7-6518df9a0697"/>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049dfff2-a963-4ff9-ad18-441f2a2b925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F327CCE-8004-42FE-BEBA-3A91A53CD129}"/>
</file>

<file path=customXml/itemProps3.xml><?xml version="1.0" encoding="utf-8"?>
<ds:datastoreItem xmlns:ds="http://schemas.openxmlformats.org/officeDocument/2006/customXml" ds:itemID="{0FE9B6F2-A9D7-4362-A8D4-8964D8082D62}">
  <ds:schemaRefs>
    <ds:schemaRef ds:uri="http://schemas.microsoft.com/sharepoint/v3/contenttype/forms"/>
  </ds:schemaRefs>
</ds:datastoreItem>
</file>

<file path=docMetadata/LabelInfo.xml><?xml version="1.0" encoding="utf-8"?>
<clbl:labelList xmlns:clbl="http://schemas.microsoft.com/office/2020/mipLabelMetadata">
  <clbl:label id="{3143a543-edee-49dc-bd20-22d7a8454e52}" enabled="0" method="" siteId="{3143a543-edee-49dc-bd20-22d7a8454e5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10</vt:i4>
      </vt:variant>
    </vt:vector>
  </HeadingPairs>
  <TitlesOfParts>
    <vt:vector size="15" baseType="lpstr">
      <vt:lpstr>Mise en garde</vt:lpstr>
      <vt:lpstr>Guide d'utilisation</vt:lpstr>
      <vt:lpstr>Contrat</vt:lpstr>
      <vt:lpstr>PagePrésentation(RI)</vt:lpstr>
      <vt:lpstr>Références taux et max</vt:lpstr>
      <vt:lpstr>Agroenvironnement</vt:lpstr>
      <vt:lpstr>Collaboration_interprofessionnelle</vt:lpstr>
      <vt:lpstr>Déplacement</vt:lpstr>
      <vt:lpstr>Domaines</vt:lpstr>
      <vt:lpstr>Gestion</vt:lpstr>
      <vt:lpstr>Technique</vt:lpstr>
      <vt:lpstr>Contrat!Zone_d_impression</vt:lpstr>
      <vt:lpstr>'Guide d''utilisation'!Zone_d_impression</vt:lpstr>
      <vt:lpstr>'Mise en garde'!Zone_d_impression</vt:lpstr>
      <vt:lpstr>'PagePrésentation(RI)'!Zone_d_impression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Bernard Racine</dc:creator>
  <cp:keywords/>
  <dc:description/>
  <cp:lastModifiedBy>Bédard Rachel (DCRSC) (Québec)</cp:lastModifiedBy>
  <cp:revision/>
  <cp:lastPrinted>2026-06-30T12:57:43Z</cp:lastPrinted>
  <dcterms:created xsi:type="dcterms:W3CDTF">2021-03-14T00:10:40Z</dcterms:created>
  <dcterms:modified xsi:type="dcterms:W3CDTF">2026-06-30T12:58:03Z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0x010100CD12B720E57B454488A5466F117621A4</vt:lpwstr>
  </property>
  <property fmtid="{D5CDD505-2E9C-101B-9397-08002B2CF9AE}" pid="3" name="Order">
    <vt:r8>1110800</vt:r8>
  </property>
  <property fmtid="{D5CDD505-2E9C-101B-9397-08002B2CF9AE}" pid="4" name="MediaServiceImageTags">
    <vt:lpwstr/>
  </property>
</Properties>
</file>